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60" windowWidth="16380" windowHeight="7830" tabRatio="202"/>
  </bookViews>
  <sheets>
    <sheet name="Sheet1" sheetId="1" r:id="rId1"/>
    <sheet name="Sheet2" sheetId="2" r:id="rId2"/>
  </sheets>
  <definedNames>
    <definedName name="_xlnm.Print_Area" localSheetId="0">Sheet1!$A$1:$O$280</definedName>
  </definedNames>
  <calcPr calcId="144525"/>
</workbook>
</file>

<file path=xl/calcChain.xml><?xml version="1.0" encoding="utf-8"?>
<calcChain xmlns="http://schemas.openxmlformats.org/spreadsheetml/2006/main">
  <c r="K36" i="1" l="1"/>
  <c r="L239" i="1" l="1"/>
  <c r="N77" i="1" l="1"/>
  <c r="M77" i="1"/>
  <c r="K77" i="1"/>
  <c r="L77" i="1" l="1"/>
  <c r="N264" i="1" l="1"/>
  <c r="M264" i="1"/>
  <c r="N262" i="1"/>
  <c r="M262" i="1"/>
  <c r="N259" i="1"/>
  <c r="N256" i="1"/>
  <c r="M256" i="1"/>
  <c r="N249" i="1"/>
  <c r="M249" i="1"/>
  <c r="N245" i="1"/>
  <c r="M245" i="1"/>
  <c r="N239" i="1"/>
  <c r="N236" i="1" s="1"/>
  <c r="M239" i="1"/>
  <c r="M236" i="1" s="1"/>
  <c r="N226" i="1"/>
  <c r="M226" i="1"/>
  <c r="N221" i="1"/>
  <c r="N220" i="1" s="1"/>
  <c r="M221" i="1"/>
  <c r="M220" i="1" s="1"/>
  <c r="N216" i="1"/>
  <c r="M216" i="1"/>
  <c r="N213" i="1"/>
  <c r="N212" i="1" s="1"/>
  <c r="M213" i="1"/>
  <c r="M212" i="1" s="1"/>
  <c r="N207" i="1"/>
  <c r="M207" i="1"/>
  <c r="N203" i="1"/>
  <c r="M203" i="1"/>
  <c r="N194" i="1"/>
  <c r="M194" i="1"/>
  <c r="N187" i="1"/>
  <c r="M187" i="1"/>
  <c r="N179" i="1"/>
  <c r="M179" i="1"/>
  <c r="N169" i="1"/>
  <c r="M169" i="1"/>
  <c r="N166" i="1"/>
  <c r="M166" i="1"/>
  <c r="N157" i="1"/>
  <c r="M157" i="1"/>
  <c r="N153" i="1"/>
  <c r="N150" i="1" s="1"/>
  <c r="M153" i="1"/>
  <c r="M150" i="1" s="1"/>
  <c r="N140" i="1"/>
  <c r="N139" i="1" s="1"/>
  <c r="M140" i="1"/>
  <c r="M139" i="1" s="1"/>
  <c r="N134" i="1"/>
  <c r="M134" i="1"/>
  <c r="N129" i="1"/>
  <c r="M129" i="1"/>
  <c r="N125" i="1"/>
  <c r="M125" i="1"/>
  <c r="N121" i="1"/>
  <c r="M121" i="1"/>
  <c r="N113" i="1"/>
  <c r="M113" i="1"/>
  <c r="N106" i="1"/>
  <c r="M106" i="1"/>
  <c r="N95" i="1"/>
  <c r="M95" i="1"/>
  <c r="N90" i="1"/>
  <c r="M90" i="1"/>
  <c r="N86" i="1"/>
  <c r="N85" i="1" s="1"/>
  <c r="M86" i="1"/>
  <c r="M85" i="1" s="1"/>
  <c r="N72" i="1"/>
  <c r="N71" i="1" s="1"/>
  <c r="M72" i="1"/>
  <c r="M71" i="1" s="1"/>
  <c r="N68" i="1"/>
  <c r="M68" i="1"/>
  <c r="N64" i="1"/>
  <c r="N63" i="1" s="1"/>
  <c r="M64" i="1"/>
  <c r="M63" i="1" s="1"/>
  <c r="N59" i="1"/>
  <c r="M59" i="1"/>
  <c r="N56" i="1"/>
  <c r="M56" i="1"/>
  <c r="N45" i="1"/>
  <c r="M45" i="1"/>
  <c r="N36" i="1"/>
  <c r="N35" i="1" s="1"/>
  <c r="M36" i="1"/>
  <c r="M35" i="1" s="1"/>
  <c r="N30" i="1"/>
  <c r="M30" i="1"/>
  <c r="N27" i="1"/>
  <c r="M27" i="1"/>
  <c r="M244" i="1" l="1"/>
  <c r="N244" i="1"/>
  <c r="N235" i="1" s="1"/>
  <c r="N267" i="1" s="1"/>
  <c r="N201" i="1"/>
  <c r="M259" i="1"/>
  <c r="M55" i="1"/>
  <c r="N26" i="1"/>
  <c r="N25" i="1" s="1"/>
  <c r="N24" i="1" s="1"/>
  <c r="M26" i="1"/>
  <c r="M25" i="1" s="1"/>
  <c r="M24" i="1" s="1"/>
  <c r="N55" i="1"/>
  <c r="M201" i="1"/>
  <c r="N148" i="1"/>
  <c r="N124" i="1" s="1"/>
  <c r="M148" i="1"/>
  <c r="M124" i="1" s="1"/>
  <c r="N105" i="1"/>
  <c r="M105" i="1"/>
  <c r="K166" i="1"/>
  <c r="L166" i="1"/>
  <c r="O168" i="1"/>
  <c r="O167" i="1"/>
  <c r="O54" i="1"/>
  <c r="O53" i="1"/>
  <c r="M235" i="1" l="1"/>
  <c r="M267" i="1" s="1"/>
  <c r="M23" i="1"/>
  <c r="M21" i="1" s="1"/>
  <c r="M98" i="1" s="1"/>
  <c r="N23" i="1"/>
  <c r="N21" i="1" s="1"/>
  <c r="N98" i="1" s="1"/>
  <c r="M104" i="1"/>
  <c r="M231" i="1" s="1"/>
  <c r="N104" i="1"/>
  <c r="N231" i="1" s="1"/>
  <c r="O93" i="1"/>
  <c r="M269" i="1" l="1"/>
  <c r="N269" i="1"/>
  <c r="L140" i="1"/>
  <c r="K140" i="1"/>
  <c r="O142" i="1"/>
  <c r="O141" i="1"/>
  <c r="O164" i="1" l="1"/>
  <c r="O193" i="1"/>
  <c r="L187" i="1"/>
  <c r="K187" i="1"/>
  <c r="L157" i="1"/>
  <c r="K157" i="1"/>
  <c r="O97" i="1"/>
  <c r="O96" i="1"/>
  <c r="L95" i="1"/>
  <c r="K95" i="1"/>
  <c r="L45" i="1"/>
  <c r="K45" i="1"/>
  <c r="O95" i="1" l="1"/>
  <c r="O232" i="1"/>
  <c r="O230" i="1"/>
  <c r="O229" i="1"/>
  <c r="O228" i="1"/>
  <c r="O227" i="1"/>
  <c r="O225" i="1"/>
  <c r="O224" i="1"/>
  <c r="O223" i="1"/>
  <c r="O222" i="1"/>
  <c r="O217" i="1"/>
  <c r="O215" i="1"/>
  <c r="O214" i="1"/>
  <c r="O211" i="1"/>
  <c r="O210" i="1"/>
  <c r="O209" i="1"/>
  <c r="O208" i="1"/>
  <c r="O206" i="1"/>
  <c r="O205" i="1"/>
  <c r="O204" i="1"/>
  <c r="O202" i="1"/>
  <c r="O200" i="1"/>
  <c r="O199" i="1"/>
  <c r="O198" i="1"/>
  <c r="O197" i="1"/>
  <c r="O196" i="1"/>
  <c r="O195" i="1"/>
  <c r="O192" i="1"/>
  <c r="O191" i="1"/>
  <c r="O190" i="1"/>
  <c r="O189" i="1"/>
  <c r="O188" i="1"/>
  <c r="O186" i="1"/>
  <c r="O185" i="1"/>
  <c r="O184" i="1"/>
  <c r="O181" i="1"/>
  <c r="O180" i="1"/>
  <c r="O178" i="1"/>
  <c r="O177" i="1"/>
  <c r="O176" i="1"/>
  <c r="O175" i="1"/>
  <c r="O174" i="1"/>
  <c r="O173" i="1"/>
  <c r="O172" i="1"/>
  <c r="O171" i="1"/>
  <c r="O170" i="1"/>
  <c r="O166" i="1"/>
  <c r="O165" i="1"/>
  <c r="O163" i="1"/>
  <c r="O162" i="1"/>
  <c r="O161" i="1"/>
  <c r="O160" i="1"/>
  <c r="O159" i="1"/>
  <c r="O158" i="1"/>
  <c r="O156" i="1"/>
  <c r="O155" i="1"/>
  <c r="O154" i="1"/>
  <c r="O152" i="1"/>
  <c r="O151" i="1"/>
  <c r="O149" i="1"/>
  <c r="O145" i="1"/>
  <c r="O144" i="1"/>
  <c r="O143" i="1"/>
  <c r="O140" i="1"/>
  <c r="O138" i="1"/>
  <c r="O137" i="1"/>
  <c r="O136" i="1"/>
  <c r="O135" i="1"/>
  <c r="O133" i="1"/>
  <c r="O132" i="1"/>
  <c r="O131" i="1"/>
  <c r="O130" i="1"/>
  <c r="O128" i="1"/>
  <c r="O127" i="1"/>
  <c r="O126" i="1"/>
  <c r="O123" i="1"/>
  <c r="O122" i="1"/>
  <c r="O120" i="1"/>
  <c r="O119" i="1"/>
  <c r="O118" i="1"/>
  <c r="O117" i="1"/>
  <c r="O116" i="1"/>
  <c r="O115" i="1"/>
  <c r="O114" i="1"/>
  <c r="O112" i="1"/>
  <c r="O109" i="1"/>
  <c r="O108" i="1"/>
  <c r="O107" i="1"/>
  <c r="K264" i="1"/>
  <c r="K262" i="1"/>
  <c r="K256" i="1"/>
  <c r="K249" i="1"/>
  <c r="K245" i="1"/>
  <c r="K239" i="1"/>
  <c r="K236" i="1" s="1"/>
  <c r="K226" i="1"/>
  <c r="K221" i="1"/>
  <c r="O221" i="1" s="1"/>
  <c r="K216" i="1"/>
  <c r="K213" i="1"/>
  <c r="K207" i="1"/>
  <c r="K203" i="1"/>
  <c r="K194" i="1"/>
  <c r="K179" i="1"/>
  <c r="K169" i="1"/>
  <c r="K153" i="1"/>
  <c r="K150" i="1" s="1"/>
  <c r="K139" i="1"/>
  <c r="K134" i="1"/>
  <c r="O134" i="1" s="1"/>
  <c r="K129" i="1"/>
  <c r="K125" i="1"/>
  <c r="K121" i="1"/>
  <c r="K113" i="1"/>
  <c r="K106" i="1"/>
  <c r="L121" i="1"/>
  <c r="L153" i="1"/>
  <c r="L150" i="1" s="1"/>
  <c r="O270" i="1"/>
  <c r="O268" i="1"/>
  <c r="O266" i="1"/>
  <c r="O265" i="1"/>
  <c r="O263" i="1"/>
  <c r="O261" i="1"/>
  <c r="O260" i="1"/>
  <c r="O258" i="1"/>
  <c r="O257" i="1"/>
  <c r="O253" i="1"/>
  <c r="O252" i="1"/>
  <c r="O251" i="1"/>
  <c r="O250" i="1"/>
  <c r="O248" i="1"/>
  <c r="O247" i="1"/>
  <c r="O246" i="1"/>
  <c r="O243" i="1"/>
  <c r="O242" i="1"/>
  <c r="O241" i="1"/>
  <c r="O240" i="1"/>
  <c r="O238" i="1"/>
  <c r="O237" i="1"/>
  <c r="O99" i="1"/>
  <c r="O94" i="1"/>
  <c r="O92" i="1"/>
  <c r="O91" i="1"/>
  <c r="O89" i="1"/>
  <c r="O88" i="1"/>
  <c r="O87" i="1"/>
  <c r="O84" i="1"/>
  <c r="O83" i="1"/>
  <c r="O82" i="1"/>
  <c r="O81" i="1"/>
  <c r="O77" i="1"/>
  <c r="O76" i="1"/>
  <c r="O73" i="1"/>
  <c r="O70" i="1"/>
  <c r="O69" i="1"/>
  <c r="O67" i="1"/>
  <c r="O66" i="1"/>
  <c r="O65" i="1"/>
  <c r="O62" i="1"/>
  <c r="O61" i="1"/>
  <c r="O60" i="1"/>
  <c r="O58" i="1"/>
  <c r="O57" i="1"/>
  <c r="O52" i="1"/>
  <c r="O51" i="1"/>
  <c r="O50" i="1"/>
  <c r="O49" i="1"/>
  <c r="O48" i="1"/>
  <c r="O47" i="1"/>
  <c r="O46" i="1"/>
  <c r="O44" i="1"/>
  <c r="O42" i="1"/>
  <c r="O41" i="1"/>
  <c r="O40" i="1"/>
  <c r="O37" i="1"/>
  <c r="O34" i="1"/>
  <c r="O33" i="1"/>
  <c r="O32" i="1"/>
  <c r="O31" i="1"/>
  <c r="O29" i="1"/>
  <c r="O28" i="1"/>
  <c r="O22" i="1"/>
  <c r="O43" i="1"/>
  <c r="K90" i="1"/>
  <c r="K86" i="1"/>
  <c r="K72" i="1"/>
  <c r="K71" i="1" s="1"/>
  <c r="K68" i="1"/>
  <c r="K64" i="1"/>
  <c r="K59" i="1"/>
  <c r="K56" i="1"/>
  <c r="K35" i="1"/>
  <c r="K30" i="1"/>
  <c r="K27" i="1"/>
  <c r="L86" i="1"/>
  <c r="L264" i="1"/>
  <c r="L262" i="1"/>
  <c r="L169" i="1"/>
  <c r="L256" i="1"/>
  <c r="L249" i="1"/>
  <c r="O249" i="1" s="1"/>
  <c r="L245" i="1"/>
  <c r="L236" i="1"/>
  <c r="L226" i="1"/>
  <c r="L221" i="1"/>
  <c r="L216" i="1"/>
  <c r="L213" i="1"/>
  <c r="L207" i="1"/>
  <c r="L203" i="1"/>
  <c r="L194" i="1"/>
  <c r="L179" i="1"/>
  <c r="L139" i="1"/>
  <c r="L134" i="1"/>
  <c r="L129" i="1"/>
  <c r="L125" i="1"/>
  <c r="L113" i="1"/>
  <c r="L90" i="1"/>
  <c r="L72" i="1"/>
  <c r="L71" i="1" s="1"/>
  <c r="L68" i="1"/>
  <c r="L64" i="1"/>
  <c r="L59" i="1"/>
  <c r="L56" i="1"/>
  <c r="L36" i="1"/>
  <c r="L35" i="1" s="1"/>
  <c r="L30" i="1"/>
  <c r="L27" i="1"/>
  <c r="L106" i="1"/>
  <c r="O139" i="1" l="1"/>
  <c r="O216" i="1"/>
  <c r="O256" i="1"/>
  <c r="L26" i="1"/>
  <c r="L212" i="1"/>
  <c r="K244" i="1"/>
  <c r="K220" i="1"/>
  <c r="K259" i="1"/>
  <c r="L220" i="1"/>
  <c r="K201" i="1"/>
  <c r="O226" i="1"/>
  <c r="O68" i="1"/>
  <c r="O56" i="1"/>
  <c r="O35" i="1"/>
  <c r="O207" i="1"/>
  <c r="O203" i="1"/>
  <c r="O194" i="1"/>
  <c r="O187" i="1"/>
  <c r="O179" i="1"/>
  <c r="O169" i="1"/>
  <c r="O157" i="1"/>
  <c r="O129" i="1"/>
  <c r="O113" i="1"/>
  <c r="O121" i="1"/>
  <c r="O236" i="1"/>
  <c r="K212" i="1"/>
  <c r="O213" i="1"/>
  <c r="K148" i="1"/>
  <c r="O153" i="1"/>
  <c r="O150" i="1"/>
  <c r="O125" i="1"/>
  <c r="K105" i="1"/>
  <c r="O106" i="1"/>
  <c r="K26" i="1"/>
  <c r="K25" i="1" s="1"/>
  <c r="K24" i="1" s="1"/>
  <c r="L201" i="1"/>
  <c r="O264" i="1"/>
  <c r="O245" i="1"/>
  <c r="O262" i="1"/>
  <c r="L105" i="1"/>
  <c r="O36" i="1"/>
  <c r="K63" i="1"/>
  <c r="O71" i="1"/>
  <c r="O90" i="1"/>
  <c r="O45" i="1"/>
  <c r="O59" i="1"/>
  <c r="O239" i="1"/>
  <c r="O30" i="1"/>
  <c r="O64" i="1"/>
  <c r="O72" i="1"/>
  <c r="L148" i="1"/>
  <c r="K55" i="1"/>
  <c r="K85" i="1"/>
  <c r="O27" i="1"/>
  <c r="O86" i="1"/>
  <c r="L259" i="1"/>
  <c r="L244" i="1"/>
  <c r="L63" i="1"/>
  <c r="L55" i="1"/>
  <c r="L25" i="1"/>
  <c r="L85" i="1"/>
  <c r="O259" i="1" l="1"/>
  <c r="O212" i="1"/>
  <c r="O244" i="1"/>
  <c r="K235" i="1"/>
  <c r="K267" i="1" s="1"/>
  <c r="O201" i="1"/>
  <c r="O220" i="1"/>
  <c r="O25" i="1"/>
  <c r="O26" i="1"/>
  <c r="O148" i="1"/>
  <c r="O105" i="1"/>
  <c r="K124" i="1"/>
  <c r="O63" i="1"/>
  <c r="O85" i="1"/>
  <c r="L124" i="1"/>
  <c r="O55" i="1"/>
  <c r="K23" i="1"/>
  <c r="K21" i="1" s="1"/>
  <c r="K98" i="1" s="1"/>
  <c r="L235" i="1"/>
  <c r="L267" i="1" s="1"/>
  <c r="L24" i="1"/>
  <c r="O24" i="1" s="1"/>
  <c r="O267" i="1" l="1"/>
  <c r="O124" i="1"/>
  <c r="K104" i="1"/>
  <c r="K269" i="1" s="1"/>
  <c r="O235" i="1"/>
  <c r="L104" i="1"/>
  <c r="L23" i="1"/>
  <c r="O23" i="1" s="1"/>
  <c r="K231" i="1" l="1"/>
  <c r="L231" i="1"/>
  <c r="O104" i="1"/>
  <c r="L269" i="1"/>
  <c r="L21" i="1"/>
  <c r="O21" i="1" l="1"/>
  <c r="L98" i="1"/>
  <c r="O98" i="1" s="1"/>
  <c r="O269" i="1"/>
  <c r="O231" i="1"/>
</calcChain>
</file>

<file path=xl/sharedStrings.xml><?xml version="1.0" encoding="utf-8"?>
<sst xmlns="http://schemas.openxmlformats.org/spreadsheetml/2006/main" count="443" uniqueCount="369">
  <si>
    <t>A.</t>
  </si>
  <si>
    <t>RAČUN PRIHODA I RASHODA</t>
  </si>
  <si>
    <t>RASHODI</t>
  </si>
  <si>
    <t>PRIHODI</t>
  </si>
  <si>
    <t>Lučke pristojbe</t>
  </si>
  <si>
    <t>Pristojba za uporabu obale</t>
  </si>
  <si>
    <t>Pristojba za uporabu obale u putničkom prometu</t>
  </si>
  <si>
    <t>Međunarodni linijski putnički promet</t>
  </si>
  <si>
    <t>Nacionalni putnički promet</t>
  </si>
  <si>
    <t>Pristojba za uporabu obale u teretnom prometu</t>
  </si>
  <si>
    <t>Brodska ležarina</t>
  </si>
  <si>
    <t>Pristojba za vez</t>
  </si>
  <si>
    <t>Pristojba za stalni vez za ribarske brodove i brodice</t>
  </si>
  <si>
    <t>Pristojba za stalni vez za putničke brodove i brodice</t>
  </si>
  <si>
    <t>Pristojba za stalni vez za brodove i brodice koji služe za osobne potrebe</t>
  </si>
  <si>
    <t xml:space="preserve">Prostojba za vez u nautičkom dijelu luke </t>
  </si>
  <si>
    <t>Pristojba za stalni vez u komunalnom dijelu luke</t>
  </si>
  <si>
    <t>Lučke naknade</t>
  </si>
  <si>
    <t>Pristojba za vez u zimovanju</t>
  </si>
  <si>
    <t>Usluge ukrcaja i iskrcaja tereta</t>
  </si>
  <si>
    <t>Usluge priveza i odveza brodova, jahti i brodica te plutajućih objekata</t>
  </si>
  <si>
    <t>Usluge ukrcaja i iskrcaja putnika i vozila</t>
  </si>
  <si>
    <t>Usluge prihvata krutog i tekućeg otpada</t>
  </si>
  <si>
    <t>Usluge opskrbe vodom</t>
  </si>
  <si>
    <t>Usluge opskrbe električnom energijom</t>
  </si>
  <si>
    <t>Nakande za koncesiju</t>
  </si>
  <si>
    <t>Nakande za koncesiju za obavljanje lučkih djelatnosti</t>
  </si>
  <si>
    <t>Nakande za koncesiju za obavljanje ostalih gospodarskih djelatnosti</t>
  </si>
  <si>
    <t>PRIHODI OD DONACIJA</t>
  </si>
  <si>
    <t>Međunarodni povremeni putnički promet (kružna putovanja)</t>
  </si>
  <si>
    <t>Prihodi od donacija iz proračuna</t>
  </si>
  <si>
    <t>Prihodi od donacija iz državnog proračuna Republike Hrvatske</t>
  </si>
  <si>
    <t>Prihodi od donacija jedinica lokalne samouprave</t>
  </si>
  <si>
    <t>Prihodi od donacija inozemnih vlada i međunarodinih organizacija</t>
  </si>
  <si>
    <t>Prihodi od trgovačkih društava i ostalih pravnih osoba</t>
  </si>
  <si>
    <t>Ostali prihodi od donacija</t>
  </si>
  <si>
    <t>PRIHODI OD IMOVINE</t>
  </si>
  <si>
    <t>31</t>
  </si>
  <si>
    <t>Prihodi od financijske imovine</t>
  </si>
  <si>
    <t>Prihodi od zateznih kamata</t>
  </si>
  <si>
    <t>Ostali prihodi od financijske imovine</t>
  </si>
  <si>
    <t>Prihodi od nefinancijske imovine</t>
  </si>
  <si>
    <t>Prihodi od zakupa i najma imovine</t>
  </si>
  <si>
    <t>Ostali prihodi od nefinancijske imovine</t>
  </si>
  <si>
    <t>OSTALI PRIHODI</t>
  </si>
  <si>
    <t>Ostali nespomenuti prihodi</t>
  </si>
  <si>
    <t>Pristojba za vez na sidrištu luke</t>
  </si>
  <si>
    <t>RASHODI POSLOVANJA</t>
  </si>
  <si>
    <t>Plaće</t>
  </si>
  <si>
    <t>Plaće za prekovremeni rad</t>
  </si>
  <si>
    <t>Plaće za redovni rad (u bruto iznosu)</t>
  </si>
  <si>
    <t>Otpremnine</t>
  </si>
  <si>
    <t>Prihodi od nakanda štete i refundacija</t>
  </si>
  <si>
    <t>Prihodi od prodaje dugotrajne imovine</t>
  </si>
  <si>
    <t>Doprinosi na plaće</t>
  </si>
  <si>
    <t>Rashodi za radnike</t>
  </si>
  <si>
    <t>Ostali rashodi za radnike</t>
  </si>
  <si>
    <t>Bonus za uspješan rad</t>
  </si>
  <si>
    <t>Nagrade (jubilarne nagrade, prigodne godišnje nagrade, posebne nagrade i sl.)</t>
  </si>
  <si>
    <t>Darovi (radnicima, djeci radnika i sl.)</t>
  </si>
  <si>
    <t>Naknade za bolest (za bolovanje duže od 90 dana)</t>
  </si>
  <si>
    <t>Naknade za slučaj smrti i invalidnosti</t>
  </si>
  <si>
    <t>Doprinosi za zapošljavanje</t>
  </si>
  <si>
    <t>Materijalni rashodi</t>
  </si>
  <si>
    <t>Naknada troškova radnicima</t>
  </si>
  <si>
    <t>Službena putovanja</t>
  </si>
  <si>
    <t>Stručno usavršavanje radnika</t>
  </si>
  <si>
    <t>Rashodi za materijal i energiju</t>
  </si>
  <si>
    <t>34</t>
  </si>
  <si>
    <t>Nakande članovima u predstavničkim i izvršnim tijelima, povjerenstvima i sl.</t>
  </si>
  <si>
    <t>Nakande volonterima</t>
  </si>
  <si>
    <t>Naknade ostalim osobama izvan radnog odnosa</t>
  </si>
  <si>
    <t>Rashodi za usluge</t>
  </si>
  <si>
    <t>Usluge telefona, pošte i prijevoza</t>
  </si>
  <si>
    <t>Usluge tekućeg i investicijskog održavanja</t>
  </si>
  <si>
    <t>Usluge održavanja lučkih svjetala</t>
  </si>
  <si>
    <t>Ostale usluge tekućeg i investicijskog održavanja</t>
  </si>
  <si>
    <t>Usluge promidžbe i informiranja</t>
  </si>
  <si>
    <t>Komunalne usluge</t>
  </si>
  <si>
    <t>Usluge odvoza smeća</t>
  </si>
  <si>
    <t>Usluge prikupljanja i otpreme ulja i fekalnih voda</t>
  </si>
  <si>
    <t>Ostale nespomenute komunalne usluge</t>
  </si>
  <si>
    <t>Zakupnine i najamnine</t>
  </si>
  <si>
    <t>Intelektualne i osobne usluge</t>
  </si>
  <si>
    <t>Autorski honorari</t>
  </si>
  <si>
    <t>Revizorske usluge</t>
  </si>
  <si>
    <t>Knjigovodstvene usluge</t>
  </si>
  <si>
    <t>Geodetske usluge</t>
  </si>
  <si>
    <t>Usluge građevinskog nadzora</t>
  </si>
  <si>
    <t>Projektantske usluge</t>
  </si>
  <si>
    <t>Geodetske usluge, projektantske usluge i usluge građevinskog nadzora</t>
  </si>
  <si>
    <t>Usluge izrade znanstvenih i stručnih studija</t>
  </si>
  <si>
    <t>Izrada maritimnih studija</t>
  </si>
  <si>
    <t>Izrada studija utjecaja na okoliš</t>
  </si>
  <si>
    <t>Izrada studija opravdanosti davanja koncesija</t>
  </si>
  <si>
    <t>Ostale nespomenute intelektualne i osobne usluge</t>
  </si>
  <si>
    <t>Računalne usluge</t>
  </si>
  <si>
    <t>Ostale usluge</t>
  </si>
  <si>
    <t>Grafičke i tiskarske usluge</t>
  </si>
  <si>
    <t>Film i izrada fotografija</t>
  </si>
  <si>
    <t>Energija</t>
  </si>
  <si>
    <t>Sitni inventar i autogume</t>
  </si>
  <si>
    <t>Ostali nespomenuti materijalni rashodi</t>
  </si>
  <si>
    <t>Premije osiguranja</t>
  </si>
  <si>
    <t>Reprezentacija</t>
  </si>
  <si>
    <t>Članarine</t>
  </si>
  <si>
    <t>Ostale nespomenute usluge</t>
  </si>
  <si>
    <t>Financijski rashodi</t>
  </si>
  <si>
    <t>Kamate na izdane vrijednosne papire</t>
  </si>
  <si>
    <t>Kamate na primljene kredite i zajmove</t>
  </si>
  <si>
    <t>Ostali financijski rashodi</t>
  </si>
  <si>
    <t>Bankarske usluge i usluge platnog prometa</t>
  </si>
  <si>
    <t>Negativne tečajne razlike i valutna klauzula</t>
  </si>
  <si>
    <t>Zatezna kamata</t>
  </si>
  <si>
    <t>Ostali nespomenuti financijski rashodi</t>
  </si>
  <si>
    <t>Donacije</t>
  </si>
  <si>
    <t>Tekuće donacije</t>
  </si>
  <si>
    <t>Stipendije</t>
  </si>
  <si>
    <t>Kapitalne donacije</t>
  </si>
  <si>
    <t>Ostale kapitalne donacije</t>
  </si>
  <si>
    <t>Ostali rashodi</t>
  </si>
  <si>
    <t>Kazne, penali i nakanda štete</t>
  </si>
  <si>
    <t>Ostali nespomenuti rashodi</t>
  </si>
  <si>
    <t>RASHODI ZA NABAVU NEFINANCIJSKE IMOVINE</t>
  </si>
  <si>
    <t>Građevinski objekti</t>
  </si>
  <si>
    <t>Lučka podgradnja (infrastruktura)</t>
  </si>
  <si>
    <t>Lučka nadgradnja (suprastruktura)</t>
  </si>
  <si>
    <t>Energetski i komunikacijski vodovi</t>
  </si>
  <si>
    <t>Stambeni objekti</t>
  </si>
  <si>
    <t>Skladišta, silosi, garaže i sl.</t>
  </si>
  <si>
    <t>Uredski namještaj</t>
  </si>
  <si>
    <t>Računala i računalna oprema</t>
  </si>
  <si>
    <t>Ostala uredska oprema</t>
  </si>
  <si>
    <t>Radio i televizijski prijemnici</t>
  </si>
  <si>
    <t>Telefoni i ostali telekomunikacijski uređaji</t>
  </si>
  <si>
    <t>Sustav video nadzora</t>
  </si>
  <si>
    <t>Telefonske i telegrafske centrale s instalacijama</t>
  </si>
  <si>
    <t>Prijevozna sredstva u pomorskom prometu</t>
  </si>
  <si>
    <t>Automobili i ostala prijevozna sredstva u cestovnom prometu</t>
  </si>
  <si>
    <t>Ulaganje u računalne programe</t>
  </si>
  <si>
    <t>Ulaganje u projektnu dokumentaciju</t>
  </si>
  <si>
    <t>PRIHODI OD PRODAJE ROBE I PRUŽANJA USLUGA</t>
  </si>
  <si>
    <t>3111</t>
  </si>
  <si>
    <t>Prihodi od prodaje robe</t>
  </si>
  <si>
    <t>Prihodi od pružanja usluga</t>
  </si>
  <si>
    <t>3112</t>
  </si>
  <si>
    <t>311211</t>
  </si>
  <si>
    <t>3112111</t>
  </si>
  <si>
    <t>Međunarodni  putnički promet</t>
  </si>
  <si>
    <t>31121111</t>
  </si>
  <si>
    <t>31121</t>
  </si>
  <si>
    <t>31121112</t>
  </si>
  <si>
    <t>311211121</t>
  </si>
  <si>
    <t>311211111</t>
  </si>
  <si>
    <t>311211112</t>
  </si>
  <si>
    <t>311211122</t>
  </si>
  <si>
    <t>3112112</t>
  </si>
  <si>
    <t>311212</t>
  </si>
  <si>
    <t>311213</t>
  </si>
  <si>
    <t>3112131</t>
  </si>
  <si>
    <t>31121311</t>
  </si>
  <si>
    <t>31121312</t>
  </si>
  <si>
    <t>31121313</t>
  </si>
  <si>
    <t>3112132</t>
  </si>
  <si>
    <t>3112133</t>
  </si>
  <si>
    <t>3112134</t>
  </si>
  <si>
    <t>31122</t>
  </si>
  <si>
    <t>311221</t>
  </si>
  <si>
    <t>311222</t>
  </si>
  <si>
    <t>311223</t>
  </si>
  <si>
    <t>311224</t>
  </si>
  <si>
    <t>311225</t>
  </si>
  <si>
    <t>311226</t>
  </si>
  <si>
    <t>Usluge dizanja i spuštanja u more brodova, jahti i brodica i istezališta</t>
  </si>
  <si>
    <t>31123</t>
  </si>
  <si>
    <t>311231</t>
  </si>
  <si>
    <t>311232</t>
  </si>
  <si>
    <t>3112311</t>
  </si>
  <si>
    <t>3112312</t>
  </si>
  <si>
    <t>Fiksni dio koncesijske nakande</t>
  </si>
  <si>
    <t>Promijenjivi dio koncesijske nakande</t>
  </si>
  <si>
    <t>3112321</t>
  </si>
  <si>
    <t>3112322</t>
  </si>
  <si>
    <t>31124</t>
  </si>
  <si>
    <t>341</t>
  </si>
  <si>
    <t>Prihodi od kamata na oročena sredstva i depozite</t>
  </si>
  <si>
    <t>3411</t>
  </si>
  <si>
    <t>3412</t>
  </si>
  <si>
    <t>3413</t>
  </si>
  <si>
    <t>342</t>
  </si>
  <si>
    <t>3421</t>
  </si>
  <si>
    <t>3422</t>
  </si>
  <si>
    <t>35</t>
  </si>
  <si>
    <t>351</t>
  </si>
  <si>
    <t>3511</t>
  </si>
  <si>
    <t>3512</t>
  </si>
  <si>
    <t>3513</t>
  </si>
  <si>
    <t>352</t>
  </si>
  <si>
    <t>353</t>
  </si>
  <si>
    <t>354</t>
  </si>
  <si>
    <t>Prihodi od građana i kućanstava</t>
  </si>
  <si>
    <t>355</t>
  </si>
  <si>
    <t>36</t>
  </si>
  <si>
    <t>361</t>
  </si>
  <si>
    <t>362</t>
  </si>
  <si>
    <t>363</t>
  </si>
  <si>
    <t>3631</t>
  </si>
  <si>
    <t>3632</t>
  </si>
  <si>
    <t>3633</t>
  </si>
  <si>
    <t>Otpis obveza</t>
  </si>
  <si>
    <t>Naplaćena dospjela/otpisana potraživanja</t>
  </si>
  <si>
    <t>Plaće u naravi</t>
  </si>
  <si>
    <t>Plaće za posebne uvjete rada</t>
  </si>
  <si>
    <t>Naknada za prijevoz, za rad na terenu i odvojeni život</t>
  </si>
  <si>
    <t>Nakande za obavljanje aktivnosti</t>
  </si>
  <si>
    <t>Naknade troškova službenih putovanja</t>
  </si>
  <si>
    <t>Naknade ostalih troškova</t>
  </si>
  <si>
    <t>Ostale naknade</t>
  </si>
  <si>
    <t>Kotizacije</t>
  </si>
  <si>
    <t>Rashodi amortizacije</t>
  </si>
  <si>
    <t>Kamate na primljene kredite banaka i ostalih kreditora</t>
  </si>
  <si>
    <t>Kamate na primljene robne i ostale zajmove</t>
  </si>
  <si>
    <t>Kamate za odobrene, a nerealizirane zajmove</t>
  </si>
  <si>
    <t>Naknade štete pravnim i fizičkim osobama</t>
  </si>
  <si>
    <t>Penali, ležarine i drugo</t>
  </si>
  <si>
    <t>Naknade šteta radnicima</t>
  </si>
  <si>
    <t>Ugovorne kazne i ostale nakande štete</t>
  </si>
  <si>
    <t>Neotpisana vrijednost i drugi rashodi otuđene i rashodovane dugotrajne imovine</t>
  </si>
  <si>
    <t>Otpisana potraživanja</t>
  </si>
  <si>
    <t>Rashodi za ostala porezna davanja</t>
  </si>
  <si>
    <t>Ostali nepomenuti rashodi</t>
  </si>
  <si>
    <t>05</t>
  </si>
  <si>
    <t>Rashodi za nabavu nefinancijske imovine u pripremi</t>
  </si>
  <si>
    <t>051</t>
  </si>
  <si>
    <t>0511</t>
  </si>
  <si>
    <t>0512</t>
  </si>
  <si>
    <t xml:space="preserve">Poslovni objekti </t>
  </si>
  <si>
    <t>0513</t>
  </si>
  <si>
    <t>Ostali građevinski objekti</t>
  </si>
  <si>
    <t>05131</t>
  </si>
  <si>
    <t>05132</t>
  </si>
  <si>
    <t>05133</t>
  </si>
  <si>
    <t>05134</t>
  </si>
  <si>
    <t>052</t>
  </si>
  <si>
    <t>Postrojenja i oprema u pripremi</t>
  </si>
  <si>
    <t>0521</t>
  </si>
  <si>
    <t>Uredska oprema i namještaj u pripremi</t>
  </si>
  <si>
    <t>05211</t>
  </si>
  <si>
    <t>05212</t>
  </si>
  <si>
    <t>05213</t>
  </si>
  <si>
    <t>0522</t>
  </si>
  <si>
    <t>05221</t>
  </si>
  <si>
    <t>05222</t>
  </si>
  <si>
    <t>05223</t>
  </si>
  <si>
    <t>05224</t>
  </si>
  <si>
    <t>053</t>
  </si>
  <si>
    <t>Komunikacijska oprema u pripremi</t>
  </si>
  <si>
    <t>Prijevozna sredstva u pripremi</t>
  </si>
  <si>
    <t>0531</t>
  </si>
  <si>
    <t>0532</t>
  </si>
  <si>
    <t>055</t>
  </si>
  <si>
    <t>Ostala nematerijalna proizvedena imovina u pripremi</t>
  </si>
  <si>
    <t>0551</t>
  </si>
  <si>
    <t>0552</t>
  </si>
  <si>
    <t>0553</t>
  </si>
  <si>
    <t>056</t>
  </si>
  <si>
    <t>Ostala nefinancijska imovina u pripremi</t>
  </si>
  <si>
    <t>UKUPNO RASHODI POSLOVANJA</t>
  </si>
  <si>
    <t>UKUPNO RASHODI ZA NABAVKU NEFINANCIJSKE IMOVINE</t>
  </si>
  <si>
    <t>45</t>
  </si>
  <si>
    <t>42546</t>
  </si>
  <si>
    <t>Usluga popisa i provjera plovila</t>
  </si>
  <si>
    <t>42576</t>
  </si>
  <si>
    <t>Usluge vještačenja</t>
  </si>
  <si>
    <t>Usluge nadzora</t>
  </si>
  <si>
    <t>Usluge projektne dokumentacije</t>
  </si>
  <si>
    <t>42577</t>
  </si>
  <si>
    <t>42578</t>
  </si>
  <si>
    <t>0554</t>
  </si>
  <si>
    <t>05541</t>
  </si>
  <si>
    <t>Usluge građevinskog nadzora za izgradnju ostalih građevinskih objekata</t>
  </si>
  <si>
    <t>Vodni doprinos</t>
  </si>
  <si>
    <t>Vodni i komunalni doprinos za izgradnju ostalih građevinskih objekata</t>
  </si>
  <si>
    <t>Materijal i sirovine - materijal u slučaju onečišćenja mora</t>
  </si>
  <si>
    <t>3611</t>
  </si>
  <si>
    <t>3612</t>
  </si>
  <si>
    <t>Prihodi od naknade šteta</t>
  </si>
  <si>
    <t>Prihodi od refundacija</t>
  </si>
  <si>
    <t>Popravci, sanacija i održavanje postojeće infrastrukture</t>
  </si>
  <si>
    <t>Održavanje vozila i plovila</t>
  </si>
  <si>
    <t>42543</t>
  </si>
  <si>
    <t>42544</t>
  </si>
  <si>
    <t>42545</t>
  </si>
  <si>
    <t>4265</t>
  </si>
  <si>
    <t>RAZLIKA FINANCIJSKIH REZULTATA IZ PRETHODNE GODINE</t>
  </si>
  <si>
    <t>1</t>
  </si>
  <si>
    <t>2</t>
  </si>
  <si>
    <t>5</t>
  </si>
  <si>
    <t>3</t>
  </si>
  <si>
    <t>4</t>
  </si>
  <si>
    <t>6</t>
  </si>
  <si>
    <t>INDEX (3/2)</t>
  </si>
  <si>
    <t>Usluge čišćenja poslovnih prostora</t>
  </si>
  <si>
    <t>Usluge privatne zaštite i čuvanja imovine</t>
  </si>
  <si>
    <t>311227</t>
  </si>
  <si>
    <t>Usluge zimovanja (na kopnu)</t>
  </si>
  <si>
    <t>Gorivo za vozila i plovila</t>
  </si>
  <si>
    <t>Nacionalni linijski putnički promet - putnici u tranzitu</t>
  </si>
  <si>
    <t>Nacionalni povremeni putnički promet (kružna putovanja) - izleti</t>
  </si>
  <si>
    <t>Ostali prihodi poslovanja (parkiralište, info-pult, reklamni panoi i sl.) i rezervacije</t>
  </si>
  <si>
    <t>Doprinosi za zdravstveno osiguranje i ozljede na radu</t>
  </si>
  <si>
    <t>Odvjetničke usluge, javnobilježničke usluge</t>
  </si>
  <si>
    <t>Usluge objavljivanja - javna nabava</t>
  </si>
  <si>
    <t>Uredski materijal i ostali materijalni rashodi - materijal za čišćenje i održavanje</t>
  </si>
  <si>
    <t>Ostali nespomenuti materijalni rashodi - biljezi i pristojbe</t>
  </si>
  <si>
    <t>311228</t>
  </si>
  <si>
    <t>3634</t>
  </si>
  <si>
    <t>Penali</t>
  </si>
  <si>
    <t>Prihodi od sučeljavanja troškova amortizacije udjela u investiciji</t>
  </si>
  <si>
    <t>Državni proračun</t>
  </si>
  <si>
    <t>37</t>
  </si>
  <si>
    <t>371</t>
  </si>
  <si>
    <t>SVEUKUPNI PRIHODI</t>
  </si>
  <si>
    <t>372</t>
  </si>
  <si>
    <t>Ostali nespomenuti rashodi za zaposlene</t>
  </si>
  <si>
    <t>42547</t>
  </si>
  <si>
    <t>Usluge održavanja hortikulture</t>
  </si>
  <si>
    <t>4266</t>
  </si>
  <si>
    <t>Radna odjeća i obuća</t>
  </si>
  <si>
    <t>Ugovori o djelu</t>
  </si>
  <si>
    <t>Ugovori s agencijama za zapošljavanje (Studentski centar i sl.)</t>
  </si>
  <si>
    <t>42572</t>
  </si>
  <si>
    <t>42573</t>
  </si>
  <si>
    <t>42574</t>
  </si>
  <si>
    <t>42575</t>
  </si>
  <si>
    <t>Analiza otpada</t>
  </si>
  <si>
    <t>Obvezni i preventivni zdravstveni pregledi radnika</t>
  </si>
  <si>
    <t>Zdravstvene i veterinarske usluge</t>
  </si>
  <si>
    <t>Upravno vijeće</t>
  </si>
  <si>
    <t>Predsjednik Upravnog vijeća</t>
  </si>
  <si>
    <t>35131</t>
  </si>
  <si>
    <t>35132</t>
  </si>
  <si>
    <t>35133</t>
  </si>
  <si>
    <t>Usluge održavanja i nabava opreme (lanaca, konopa, tabli, boce, baloni i sl.)</t>
  </si>
  <si>
    <t>Članak 1.</t>
  </si>
  <si>
    <t>Članak 2.</t>
  </si>
  <si>
    <t xml:space="preserve">Prihodi i rashodi iskazani po ekonomskoj klasifikaciji raspoređuju se u Računu prihoda i rashoda , kako slijedi: </t>
  </si>
  <si>
    <t>Općina _____</t>
  </si>
  <si>
    <t>Grad _____ i Općine</t>
  </si>
  <si>
    <t xml:space="preserve">KLASA: </t>
  </si>
  <si>
    <t xml:space="preserve">UR.BROJ: </t>
  </si>
  <si>
    <t xml:space="preserve">SVEUKUPNO  RASHODI                                                   </t>
  </si>
  <si>
    <t>PLANIRANO ZA NAREDNU 2018. GODINU</t>
  </si>
  <si>
    <t>Prihodi od donacija iz proračuna Primorsko-goranske županije (osnivača)</t>
  </si>
  <si>
    <t>Općina  Cres</t>
  </si>
  <si>
    <t>Proračun Primorsko-goranske županije i proračun jedinica lokalne samouprave</t>
  </si>
  <si>
    <t>ŽUPANIJSKA LUČKA UPRAVA CRES</t>
  </si>
  <si>
    <t>ŽUPANIJSKE LUČKE UPRAVE  CRES  ZA 2017. GODINU</t>
  </si>
  <si>
    <t>Marin Gregorović mag. polit.</t>
  </si>
  <si>
    <t>REBALANS 1 - FINANCIJSKOG PLANA</t>
  </si>
  <si>
    <t>PLANIRANO 2017. GODINE</t>
  </si>
  <si>
    <t xml:space="preserve">IZMJENA I DOPUNA PLANA 2017. </t>
  </si>
  <si>
    <r>
      <t>1. Rebalans Financijskog plana Županijske lučke uprave Cres za 2017. godinu (</t>
    </r>
    <r>
      <rPr>
        <i/>
        <sz val="9"/>
        <rFont val="Arial"/>
        <family val="2"/>
        <charset val="238"/>
      </rPr>
      <t>u daljnjem tekstu: Financijski plan</t>
    </r>
    <r>
      <rPr>
        <sz val="9"/>
        <rFont val="Arial"/>
        <family val="2"/>
        <charset val="238"/>
      </rPr>
      <t>) sastoji se od Računa prihoda i rashoda.</t>
    </r>
  </si>
  <si>
    <t xml:space="preserve">Na temelju članka 75. stavka 4. u svezi članka 54. Zakona o pomorskom dobru i morskim lukama („Narodne novine“ br. 158/03, 100/04, 141/06, 38/09, 123/11), članka 15. Statuta Županijske lučke uprave Cres i članka 8. Poslovnika o radu Upravnog vijeća Županijske lučke uprave  Cres, Upravno vijeće Županijske lučke uprave Cres na svojoj sjednici održanoj dana 19. prosinac  2017. godine donijelo je </t>
  </si>
  <si>
    <t>U Cresu, 19. prosinac 2017. godine</t>
  </si>
  <si>
    <t>342-01/17-01/46</t>
  </si>
  <si>
    <t>2170/1-17-1</t>
  </si>
  <si>
    <t xml:space="preserve">OSTVARENO DO 30.11.2017. </t>
  </si>
  <si>
    <t>OSTVARENO DO 30.11.2017.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</si>
</sst>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14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color indexed="17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6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4" fillId="0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3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3" fontId="1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/>
    <xf numFmtId="0" fontId="3" fillId="0" borderId="0" xfId="0" applyFont="1" applyFill="1"/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/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 applyProtection="1"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/>
    <xf numFmtId="0" fontId="8" fillId="0" borderId="0" xfId="0" applyNumberFormat="1" applyFont="1" applyFill="1" applyBorder="1" applyAlignment="1" applyProtection="1"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6" xfId="0" applyNumberFormat="1" applyFont="1" applyFill="1" applyBorder="1" applyAlignment="1" applyProtection="1">
      <alignment horizontal="left" vertical="center"/>
      <protection locked="0"/>
    </xf>
    <xf numFmtId="49" fontId="7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7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49" fontId="7" fillId="0" borderId="0" xfId="0" applyNumberFormat="1" applyFont="1" applyFill="1"/>
    <xf numFmtId="49" fontId="6" fillId="0" borderId="0" xfId="0" applyNumberFormat="1" applyFont="1" applyFill="1"/>
    <xf numFmtId="49" fontId="6" fillId="0" borderId="3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1" xfId="0" applyNumberFormat="1" applyFont="1" applyFill="1" applyBorder="1" applyAlignment="1" applyProtection="1">
      <alignment horizontal="right" vertical="center"/>
      <protection locked="0"/>
    </xf>
    <xf numFmtId="4" fontId="6" fillId="0" borderId="13" xfId="0" applyNumberFormat="1" applyFont="1" applyFill="1" applyBorder="1" applyAlignment="1" applyProtection="1">
      <alignment horizontal="right" vertical="center"/>
      <protection locked="0"/>
    </xf>
    <xf numFmtId="0" fontId="6" fillId="0" borderId="13" xfId="0" applyFont="1" applyFill="1" applyBorder="1" applyAlignment="1">
      <alignment vertical="center"/>
    </xf>
    <xf numFmtId="4" fontId="6" fillId="0" borderId="15" xfId="0" applyNumberFormat="1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 applyProtection="1">
      <alignment horizontal="right" vertical="center"/>
      <protection locked="0"/>
    </xf>
    <xf numFmtId="4" fontId="6" fillId="0" borderId="17" xfId="0" applyNumberFormat="1" applyFont="1" applyFill="1" applyBorder="1" applyAlignment="1" applyProtection="1">
      <alignment horizontal="center" vertical="center"/>
      <protection locked="0"/>
    </xf>
    <xf numFmtId="4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" xfId="0" applyNumberFormat="1" applyFont="1" applyFill="1" applyBorder="1" applyAlignment="1">
      <alignment horizontal="left" vertical="center"/>
    </xf>
    <xf numFmtId="49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/>
      <protection locked="0"/>
    </xf>
    <xf numFmtId="4" fontId="6" fillId="0" borderId="2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5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5" xfId="0" applyNumberFormat="1" applyFont="1" applyFill="1" applyBorder="1" applyAlignment="1" applyProtection="1">
      <alignment horizontal="left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57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vertical="center"/>
    </xf>
    <xf numFmtId="49" fontId="7" fillId="0" borderId="34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62" xfId="0" applyNumberFormat="1" applyFont="1" applyFill="1" applyBorder="1" applyAlignment="1" applyProtection="1">
      <alignment horizontal="center" vertical="center"/>
      <protection locked="0"/>
    </xf>
    <xf numFmtId="49" fontId="4" fillId="0" borderId="61" xfId="0" applyNumberFormat="1" applyFont="1" applyFill="1" applyBorder="1" applyAlignment="1" applyProtection="1">
      <alignment horizontal="center" vertical="center"/>
      <protection locked="0"/>
    </xf>
    <xf numFmtId="49" fontId="6" fillId="0" borderId="58" xfId="0" applyNumberFormat="1" applyFont="1" applyFill="1" applyBorder="1" applyAlignment="1" applyProtection="1">
      <alignment horizontal="left" vertical="center"/>
      <protection locked="0"/>
    </xf>
    <xf numFmtId="49" fontId="6" fillId="0" borderId="64" xfId="0" applyNumberFormat="1" applyFont="1" applyFill="1" applyBorder="1" applyAlignment="1" applyProtection="1">
      <alignment horizontal="left" vertical="center"/>
      <protection locked="0"/>
    </xf>
    <xf numFmtId="49" fontId="7" fillId="0" borderId="65" xfId="0" applyNumberFormat="1" applyFont="1" applyFill="1" applyBorder="1" applyAlignment="1" applyProtection="1">
      <alignment horizontal="left" vertical="center"/>
      <protection locked="0"/>
    </xf>
    <xf numFmtId="4" fontId="6" fillId="0" borderId="67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70" xfId="0" applyFont="1" applyFill="1" applyBorder="1" applyAlignment="1">
      <alignment vertical="center"/>
    </xf>
    <xf numFmtId="49" fontId="7" fillId="0" borderId="71" xfId="0" applyNumberFormat="1" applyFont="1" applyFill="1" applyBorder="1" applyAlignment="1">
      <alignment vertical="center"/>
    </xf>
    <xf numFmtId="49" fontId="6" fillId="0" borderId="71" xfId="0" applyNumberFormat="1" applyFont="1" applyFill="1" applyBorder="1" applyAlignment="1">
      <alignment vertical="center"/>
    </xf>
    <xf numFmtId="49" fontId="6" fillId="0" borderId="71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Alignment="1">
      <alignment horizontal="center"/>
    </xf>
    <xf numFmtId="4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8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1" xfId="0" applyNumberFormat="1" applyFont="1" applyFill="1" applyBorder="1" applyAlignment="1" applyProtection="1">
      <alignment horizontal="center" vertical="center"/>
      <protection locked="0"/>
    </xf>
    <xf numFmtId="4" fontId="6" fillId="0" borderId="18" xfId="0" applyNumberFormat="1" applyFont="1" applyFill="1" applyBorder="1" applyAlignment="1" applyProtection="1">
      <alignment horizontal="center" vertical="center"/>
      <protection locked="0"/>
    </xf>
    <xf numFmtId="4" fontId="6" fillId="0" borderId="20" xfId="0" applyNumberFormat="1" applyFont="1" applyFill="1" applyBorder="1" applyAlignment="1" applyProtection="1">
      <alignment horizontal="center" vertical="center"/>
      <protection locked="0"/>
    </xf>
    <xf numFmtId="4" fontId="6" fillId="0" borderId="5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3" fontId="1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6" fillId="0" borderId="57" xfId="0" applyNumberFormat="1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NumberFormat="1" applyFont="1" applyFill="1" applyBorder="1" applyAlignment="1" applyProtection="1">
      <protection locked="0"/>
    </xf>
    <xf numFmtId="49" fontId="7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2" xfId="0" applyNumberFormat="1" applyFont="1" applyFill="1" applyBorder="1" applyAlignment="1" applyProtection="1">
      <alignment horizontal="left" vertical="center"/>
      <protection locked="0"/>
    </xf>
    <xf numFmtId="49" fontId="6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5" xfId="0" applyNumberFormat="1" applyFont="1" applyFill="1" applyBorder="1" applyAlignment="1" applyProtection="1">
      <alignment horizontal="left" vertical="center"/>
      <protection locked="0"/>
    </xf>
    <xf numFmtId="49" fontId="6" fillId="0" borderId="6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69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49" fontId="4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6" fillId="0" borderId="3" xfId="0" applyNumberFormat="1" applyFont="1" applyFill="1" applyBorder="1" applyAlignment="1" applyProtection="1">
      <alignment horizontal="left" vertical="center"/>
      <protection locked="0"/>
    </xf>
    <xf numFmtId="49" fontId="6" fillId="0" borderId="34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 vertical="center" wrapText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3" xfId="0" applyNumberFormat="1" applyFont="1" applyFill="1" applyBorder="1" applyAlignment="1" applyProtection="1">
      <alignment horizontal="left" vertical="center" wrapText="1"/>
      <protection locked="0"/>
    </xf>
    <xf numFmtId="4" fontId="4" fillId="0" borderId="22" xfId="0" applyNumberFormat="1" applyFont="1" applyFill="1" applyBorder="1" applyAlignment="1" applyProtection="1">
      <alignment vertical="center" wrapText="1"/>
      <protection locked="0"/>
    </xf>
    <xf numFmtId="4" fontId="4" fillId="0" borderId="25" xfId="0" applyNumberFormat="1" applyFont="1" applyFill="1" applyBorder="1" applyAlignment="1" applyProtection="1">
      <alignment vertical="center" wrapText="1"/>
      <protection locked="0"/>
    </xf>
    <xf numFmtId="49" fontId="4" fillId="0" borderId="42" xfId="0" applyNumberFormat="1" applyFont="1" applyFill="1" applyBorder="1" applyAlignment="1" applyProtection="1">
      <alignment horizontal="center" vertical="center"/>
      <protection locked="0"/>
    </xf>
    <xf numFmtId="49" fontId="4" fillId="0" borderId="27" xfId="0" applyNumberFormat="1" applyFont="1" applyFill="1" applyBorder="1" applyAlignment="1" applyProtection="1">
      <alignment horizontal="center" vertical="center"/>
      <protection locked="0"/>
    </xf>
    <xf numFmtId="49" fontId="4" fillId="0" borderId="44" xfId="0" applyNumberFormat="1" applyFont="1" applyFill="1" applyBorder="1" applyAlignment="1" applyProtection="1">
      <alignment horizontal="center" vertical="center"/>
      <protection locked="0"/>
    </xf>
    <xf numFmtId="49" fontId="4" fillId="0" borderId="45" xfId="0" applyNumberFormat="1" applyFont="1" applyFill="1" applyBorder="1" applyAlignment="1" applyProtection="1">
      <alignment horizontal="center" vertical="center"/>
      <protection locked="0"/>
    </xf>
    <xf numFmtId="49" fontId="4" fillId="0" borderId="46" xfId="0" applyNumberFormat="1" applyFont="1" applyFill="1" applyBorder="1" applyAlignment="1" applyProtection="1">
      <alignment horizontal="center" vertical="center"/>
      <protection locked="0"/>
    </xf>
    <xf numFmtId="49" fontId="4" fillId="0" borderId="47" xfId="0" applyNumberFormat="1" applyFont="1" applyFill="1" applyBorder="1" applyAlignment="1" applyProtection="1">
      <alignment horizontal="center" vertical="center"/>
      <protection locked="0"/>
    </xf>
    <xf numFmtId="4" fontId="4" fillId="0" borderId="6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7" xfId="0" applyNumberFormat="1" applyFont="1" applyFill="1" applyBorder="1" applyAlignment="1" applyProtection="1">
      <alignment horizontal="left" vertical="center"/>
      <protection locked="0"/>
    </xf>
    <xf numFmtId="0" fontId="0" fillId="0" borderId="59" xfId="0" applyFill="1" applyBorder="1" applyAlignment="1">
      <alignment horizontal="left" vertical="center"/>
    </xf>
    <xf numFmtId="0" fontId="0" fillId="0" borderId="63" xfId="0" applyFill="1" applyBorder="1" applyAlignment="1">
      <alignment horizontal="left" vertical="center"/>
    </xf>
    <xf numFmtId="49" fontId="6" fillId="0" borderId="59" xfId="0" applyNumberFormat="1" applyFont="1" applyFill="1" applyBorder="1" applyAlignment="1" applyProtection="1">
      <alignment horizontal="left" vertical="center"/>
      <protection locked="0"/>
    </xf>
    <xf numFmtId="49" fontId="6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4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38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3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65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66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34" xfId="0" applyNumberFormat="1" applyFont="1" applyFill="1" applyBorder="1" applyAlignment="1" applyProtection="1">
      <alignment horizontal="left" vertical="center"/>
      <protection locked="0"/>
    </xf>
    <xf numFmtId="0" fontId="7" fillId="0" borderId="3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49" fontId="6" fillId="0" borderId="69" xfId="0" applyNumberFormat="1" applyFont="1" applyFill="1" applyBorder="1" applyAlignment="1" applyProtection="1">
      <alignment horizontal="left" vertical="center"/>
      <protection locked="0"/>
    </xf>
    <xf numFmtId="49" fontId="6" fillId="0" borderId="63" xfId="0" applyNumberFormat="1" applyFont="1" applyFill="1" applyBorder="1" applyAlignment="1" applyProtection="1">
      <alignment horizontal="left" vertical="center"/>
      <protection locked="0"/>
    </xf>
    <xf numFmtId="0" fontId="0" fillId="0" borderId="59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Alignment="1">
      <alignment vertical="center"/>
    </xf>
    <xf numFmtId="0" fontId="6" fillId="0" borderId="59" xfId="0" applyFont="1" applyFill="1" applyBorder="1" applyAlignment="1">
      <alignment horizontal="left" vertical="center"/>
    </xf>
    <xf numFmtId="4" fontId="4" fillId="0" borderId="28" xfId="0" applyNumberFormat="1" applyFont="1" applyFill="1" applyBorder="1" applyAlignment="1" applyProtection="1">
      <alignment horizontal="right" vertical="center"/>
      <protection locked="0"/>
    </xf>
    <xf numFmtId="4" fontId="4" fillId="0" borderId="25" xfId="0" applyNumberFormat="1" applyFont="1" applyFill="1" applyBorder="1" applyAlignment="1" applyProtection="1">
      <alignment horizontal="right" vertical="center"/>
      <protection locked="0"/>
    </xf>
    <xf numFmtId="4" fontId="10" fillId="0" borderId="28" xfId="0" applyNumberFormat="1" applyFont="1" applyFill="1" applyBorder="1" applyAlignment="1" applyProtection="1">
      <alignment horizontal="right" vertical="center"/>
      <protection locked="0"/>
    </xf>
    <xf numFmtId="4" fontId="10" fillId="0" borderId="25" xfId="0" applyNumberFormat="1" applyFont="1" applyFill="1" applyBorder="1" applyAlignment="1" applyProtection="1">
      <alignment horizontal="right" vertical="center"/>
      <protection locked="0"/>
    </xf>
    <xf numFmtId="4" fontId="1" fillId="0" borderId="29" xfId="0" applyNumberFormat="1" applyFont="1" applyFill="1" applyBorder="1" applyAlignment="1" applyProtection="1">
      <alignment horizontal="center" vertical="center"/>
      <protection locked="0"/>
    </xf>
    <xf numFmtId="4" fontId="1" fillId="0" borderId="30" xfId="0" applyNumberFormat="1" applyFont="1" applyFill="1" applyBorder="1" applyAlignment="1" applyProtection="1">
      <alignment horizontal="center" vertical="center"/>
      <protection locked="0"/>
    </xf>
    <xf numFmtId="0" fontId="7" fillId="0" borderId="5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4" fontId="4" fillId="0" borderId="52" xfId="0" applyNumberFormat="1" applyFont="1" applyFill="1" applyBorder="1" applyAlignment="1" applyProtection="1">
      <alignment horizontal="center" vertical="center"/>
      <protection locked="0"/>
    </xf>
    <xf numFmtId="4" fontId="4" fillId="0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4" fontId="4" fillId="0" borderId="50" xfId="0" applyNumberFormat="1" applyFont="1" applyFill="1" applyBorder="1" applyAlignment="1" applyProtection="1">
      <alignment horizontal="center" vertical="center"/>
      <protection locked="0"/>
    </xf>
    <xf numFmtId="4" fontId="4" fillId="0" borderId="51" xfId="0" applyNumberFormat="1" applyFont="1" applyFill="1" applyBorder="1" applyAlignment="1" applyProtection="1">
      <alignment horizontal="center" vertical="center"/>
      <protection locked="0"/>
    </xf>
    <xf numFmtId="49" fontId="6" fillId="0" borderId="48" xfId="0" applyNumberFormat="1" applyFont="1" applyFill="1" applyBorder="1" applyAlignment="1">
      <alignment horizontal="left" vertical="center"/>
    </xf>
    <xf numFmtId="49" fontId="6" fillId="0" borderId="49" xfId="0" applyNumberFormat="1" applyFont="1" applyFill="1" applyBorder="1" applyAlignment="1">
      <alignment horizontal="left" vertical="center"/>
    </xf>
    <xf numFmtId="0" fontId="6" fillId="0" borderId="55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left" vertical="center"/>
    </xf>
    <xf numFmtId="0" fontId="6" fillId="0" borderId="72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49" xfId="0" applyFont="1" applyFill="1" applyBorder="1" applyAlignment="1">
      <alignment horizontal="left" vertical="center"/>
    </xf>
    <xf numFmtId="4" fontId="4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99FF"/>
      <rgbColor rgb="00CCFFFF"/>
      <rgbColor rgb="00CCFFCC"/>
      <rgbColor rgb="00FFFF99"/>
      <rgbColor rgb="0099CCFF"/>
      <rgbColor rgb="00FF99CC"/>
      <rgbColor rgb="00CC99FF"/>
      <rgbColor rgb="00FFCC99"/>
      <rgbColor rgb="000047FF"/>
      <rgbColor rgb="0033CCCC"/>
      <rgbColor rgb="0099CC00"/>
      <rgbColor rgb="00FFCC00"/>
      <rgbColor rgb="00FF9900"/>
      <rgbColor rgb="00FF3366"/>
      <rgbColor rgb="00666699"/>
      <rgbColor rgb="00969696"/>
      <rgbColor rgb="00003366"/>
      <rgbColor rgb="00339966"/>
      <rgbColor rgb="00003300"/>
      <rgbColor rgb="00333300"/>
      <rgbColor rgb="00DC2300"/>
      <rgbColor rgb="00993366"/>
      <rgbColor rgb="00333399"/>
      <rgbColor rgb="00333333"/>
    </indexed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280"/>
  <sheetViews>
    <sheetView tabSelected="1" view="pageBreakPreview" topLeftCell="A37" workbookViewId="0">
      <selection activeCell="E59" sqref="E59:J59"/>
    </sheetView>
  </sheetViews>
  <sheetFormatPr defaultColWidth="10" defaultRowHeight="15" customHeight="1" x14ac:dyDescent="0.2"/>
  <cols>
    <col min="1" max="1" width="7.28515625" style="20" customWidth="1"/>
    <col min="2" max="2" width="6.85546875" style="46" customWidth="1"/>
    <col min="3" max="3" width="6.85546875" style="47" customWidth="1"/>
    <col min="4" max="4" width="7.140625" style="47" customWidth="1"/>
    <col min="5" max="5" width="8" style="47" customWidth="1"/>
    <col min="6" max="6" width="8.42578125" style="20" customWidth="1"/>
    <col min="7" max="7" width="6.7109375" style="19" customWidth="1"/>
    <col min="8" max="8" width="11.85546875" style="19" customWidth="1"/>
    <col min="9" max="9" width="15.85546875" style="21" customWidth="1"/>
    <col min="10" max="10" width="20.85546875" style="20" customWidth="1"/>
    <col min="11" max="11" width="14.140625" style="20" customWidth="1"/>
    <col min="12" max="14" width="12.7109375" style="5" customWidth="1"/>
    <col min="15" max="16" width="12.7109375" style="4" customWidth="1"/>
    <col min="17" max="18" width="11.7109375" style="6" customWidth="1"/>
    <col min="19" max="248" width="10" style="4"/>
    <col min="249" max="16384" width="10" style="2"/>
  </cols>
  <sheetData>
    <row r="1" spans="1:14" ht="15" customHeight="1" x14ac:dyDescent="0.2">
      <c r="A1" s="172" t="s">
        <v>363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4" ht="15" customHeight="1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1:14" ht="15" customHeight="1" x14ac:dyDescent="0.2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</row>
    <row r="4" spans="1:14" ht="15" customHeight="1" x14ac:dyDescent="0.2">
      <c r="A4" s="174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1:14" ht="15" customHeight="1" x14ac:dyDescent="0.2">
      <c r="A5" s="176" t="s">
        <v>359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4" ht="15" customHeight="1" x14ac:dyDescent="0.2">
      <c r="A6" s="177" t="s">
        <v>357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1:14" ht="15" customHeight="1" x14ac:dyDescent="0.2">
      <c r="A7" s="128"/>
      <c r="B7" s="34"/>
      <c r="C7" s="34"/>
      <c r="D7" s="34"/>
      <c r="E7" s="34"/>
      <c r="F7" s="128"/>
      <c r="G7" s="128"/>
      <c r="H7" s="128"/>
      <c r="I7" s="128"/>
      <c r="J7" s="128"/>
      <c r="K7" s="129"/>
      <c r="L7" s="129"/>
      <c r="M7" s="129"/>
      <c r="N7" s="129"/>
    </row>
    <row r="8" spans="1:14" ht="15" customHeight="1" x14ac:dyDescent="0.2">
      <c r="A8" s="130"/>
      <c r="B8" s="131"/>
      <c r="C8" s="131"/>
      <c r="D8" s="131"/>
      <c r="E8" s="131"/>
      <c r="F8" s="130"/>
      <c r="G8" s="130"/>
      <c r="H8" s="130"/>
      <c r="I8" s="130"/>
      <c r="J8" s="130"/>
      <c r="K8" s="1"/>
      <c r="L8" s="1"/>
      <c r="M8" s="1"/>
      <c r="N8" s="1"/>
    </row>
    <row r="9" spans="1:14" ht="15" customHeight="1" x14ac:dyDescent="0.2">
      <c r="A9" s="178" t="s">
        <v>344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</row>
    <row r="10" spans="1:14" ht="15" customHeight="1" x14ac:dyDescent="0.2">
      <c r="A10" s="179" t="s">
        <v>362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</row>
    <row r="11" spans="1:14" ht="15" customHeight="1" x14ac:dyDescent="0.2">
      <c r="A11" s="132"/>
      <c r="B11" s="133"/>
      <c r="C11" s="127"/>
      <c r="D11" s="127"/>
      <c r="E11" s="127"/>
      <c r="F11" s="132"/>
      <c r="G11" s="132"/>
      <c r="H11" s="132"/>
      <c r="I11" s="132"/>
      <c r="J11" s="132"/>
      <c r="K11" s="10"/>
      <c r="L11" s="10"/>
      <c r="M11" s="10"/>
      <c r="N11" s="10"/>
    </row>
    <row r="12" spans="1:14" ht="15" customHeight="1" x14ac:dyDescent="0.2">
      <c r="A12" s="180" t="s">
        <v>345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</row>
    <row r="13" spans="1:14" ht="15" customHeight="1" x14ac:dyDescent="0.2">
      <c r="A13" s="181" t="s">
        <v>346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</row>
    <row r="14" spans="1:14" ht="15" customHeight="1" x14ac:dyDescent="0.2">
      <c r="A14" s="18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</row>
    <row r="15" spans="1:14" ht="15" customHeight="1" x14ac:dyDescent="0.2">
      <c r="A15" s="17"/>
      <c r="B15" s="34"/>
      <c r="C15" s="17"/>
      <c r="D15" s="17"/>
      <c r="E15" s="17"/>
      <c r="F15" s="17"/>
      <c r="G15" s="17"/>
      <c r="H15" s="17"/>
      <c r="I15" s="17"/>
      <c r="J15" s="17"/>
      <c r="K15" s="12"/>
      <c r="L15" s="12"/>
      <c r="M15" s="12"/>
      <c r="N15" s="12"/>
    </row>
    <row r="16" spans="1:14" ht="15" customHeight="1" x14ac:dyDescent="0.2">
      <c r="A16" s="25" t="s">
        <v>0</v>
      </c>
      <c r="B16" s="182" t="s">
        <v>1</v>
      </c>
      <c r="C16" s="182"/>
      <c r="D16" s="182"/>
      <c r="E16" s="182"/>
      <c r="F16" s="182"/>
      <c r="G16" s="182"/>
      <c r="H16" s="182"/>
      <c r="I16" s="182"/>
      <c r="J16" s="182"/>
      <c r="K16" s="10"/>
      <c r="L16" s="10"/>
      <c r="M16" s="10"/>
      <c r="N16" s="10"/>
    </row>
    <row r="17" spans="1:248" s="1" customFormat="1" ht="15" customHeight="1" thickBot="1" x14ac:dyDescent="0.25">
      <c r="A17" s="17"/>
      <c r="B17" s="34"/>
      <c r="C17" s="17"/>
      <c r="D17" s="17"/>
      <c r="E17" s="17"/>
      <c r="F17" s="17"/>
      <c r="G17" s="17"/>
      <c r="H17" s="17"/>
      <c r="I17" s="17"/>
      <c r="J17" s="17"/>
      <c r="K17" s="17"/>
      <c r="L17" s="12"/>
      <c r="M17" s="12"/>
      <c r="N17" s="12"/>
      <c r="O17" s="12"/>
    </row>
    <row r="18" spans="1:248" s="1" customFormat="1" ht="15" customHeight="1" x14ac:dyDescent="0.2">
      <c r="A18" s="161" t="s">
        <v>3</v>
      </c>
      <c r="B18" s="162"/>
      <c r="C18" s="162"/>
      <c r="D18" s="162"/>
      <c r="E18" s="162"/>
      <c r="F18" s="162"/>
      <c r="G18" s="162"/>
      <c r="H18" s="162"/>
      <c r="I18" s="162"/>
      <c r="J18" s="163"/>
      <c r="K18" s="150" t="s">
        <v>360</v>
      </c>
      <c r="L18" s="150" t="s">
        <v>367</v>
      </c>
      <c r="M18" s="150" t="s">
        <v>361</v>
      </c>
      <c r="N18" s="150" t="s">
        <v>352</v>
      </c>
      <c r="O18" s="159" t="s">
        <v>301</v>
      </c>
    </row>
    <row r="19" spans="1:248" s="1" customFormat="1" ht="18.75" customHeight="1" x14ac:dyDescent="0.2">
      <c r="A19" s="164"/>
      <c r="B19" s="165"/>
      <c r="C19" s="165"/>
      <c r="D19" s="165"/>
      <c r="E19" s="165"/>
      <c r="F19" s="165"/>
      <c r="G19" s="165"/>
      <c r="H19" s="165"/>
      <c r="I19" s="165"/>
      <c r="J19" s="166"/>
      <c r="K19" s="151"/>
      <c r="L19" s="151"/>
      <c r="M19" s="151"/>
      <c r="N19" s="151"/>
      <c r="O19" s="160"/>
    </row>
    <row r="20" spans="1:248" s="1" customFormat="1" ht="11.25" customHeight="1" x14ac:dyDescent="0.2">
      <c r="A20" s="205" t="s">
        <v>295</v>
      </c>
      <c r="B20" s="206"/>
      <c r="C20" s="206"/>
      <c r="D20" s="206"/>
      <c r="E20" s="206"/>
      <c r="F20" s="206"/>
      <c r="G20" s="206"/>
      <c r="H20" s="206"/>
      <c r="I20" s="206"/>
      <c r="J20" s="206"/>
      <c r="K20" s="74" t="s">
        <v>296</v>
      </c>
      <c r="L20" s="74" t="s">
        <v>298</v>
      </c>
      <c r="M20" s="75" t="s">
        <v>299</v>
      </c>
      <c r="N20" s="74" t="s">
        <v>297</v>
      </c>
      <c r="O20" s="76" t="s">
        <v>300</v>
      </c>
    </row>
    <row r="21" spans="1:248" s="4" customFormat="1" ht="15" customHeight="1" x14ac:dyDescent="0.2">
      <c r="A21" s="24" t="s">
        <v>37</v>
      </c>
      <c r="B21" s="203" t="s">
        <v>141</v>
      </c>
      <c r="C21" s="203"/>
      <c r="D21" s="203"/>
      <c r="E21" s="203"/>
      <c r="F21" s="203"/>
      <c r="G21" s="203"/>
      <c r="H21" s="203"/>
      <c r="I21" s="203"/>
      <c r="J21" s="204"/>
      <c r="K21" s="52">
        <f>K22+K23</f>
        <v>4504500</v>
      </c>
      <c r="L21" s="52">
        <f>L22+L23</f>
        <v>5030274.8599999994</v>
      </c>
      <c r="M21" s="52">
        <f t="shared" ref="M21:N21" si="0">M22+M23</f>
        <v>5137813.5</v>
      </c>
      <c r="N21" s="52">
        <f t="shared" si="0"/>
        <v>4623500</v>
      </c>
      <c r="O21" s="104">
        <f t="shared" ref="O21:O42" si="1">IF(K21&gt;0,IF(L21/K21&gt;=100,"&gt;&gt;100",L21/K21*100),"-")</f>
        <v>111.67221356421355</v>
      </c>
      <c r="Q21" s="6"/>
      <c r="R21" s="6"/>
    </row>
    <row r="22" spans="1:248" ht="15" customHeight="1" x14ac:dyDescent="0.2">
      <c r="A22" s="26"/>
      <c r="B22" s="35" t="s">
        <v>142</v>
      </c>
      <c r="C22" s="156" t="s">
        <v>143</v>
      </c>
      <c r="D22" s="152"/>
      <c r="E22" s="152"/>
      <c r="F22" s="152"/>
      <c r="G22" s="152"/>
      <c r="H22" s="152"/>
      <c r="I22" s="152"/>
      <c r="J22" s="152"/>
      <c r="K22" s="53"/>
      <c r="L22" s="53"/>
      <c r="M22" s="53"/>
      <c r="N22" s="53"/>
      <c r="O22" s="105" t="str">
        <f t="shared" si="1"/>
        <v>-</v>
      </c>
    </row>
    <row r="23" spans="1:248" ht="15" customHeight="1" x14ac:dyDescent="0.2">
      <c r="A23" s="27"/>
      <c r="B23" s="36" t="s">
        <v>145</v>
      </c>
      <c r="C23" s="201" t="s">
        <v>144</v>
      </c>
      <c r="D23" s="185"/>
      <c r="E23" s="185"/>
      <c r="F23" s="185"/>
      <c r="G23" s="185"/>
      <c r="H23" s="185"/>
      <c r="I23" s="185"/>
      <c r="J23" s="186"/>
      <c r="K23" s="54">
        <f>K24+K45+K55+K62</f>
        <v>4504500</v>
      </c>
      <c r="L23" s="54">
        <f>L24+L45+L55+L62</f>
        <v>5030274.8599999994</v>
      </c>
      <c r="M23" s="54">
        <f t="shared" ref="M23:N23" si="2">M24+M45+M55+M62</f>
        <v>5137813.5</v>
      </c>
      <c r="N23" s="54">
        <f t="shared" si="2"/>
        <v>4623500</v>
      </c>
      <c r="O23" s="106">
        <f t="shared" si="1"/>
        <v>111.67221356421355</v>
      </c>
    </row>
    <row r="24" spans="1:248" ht="15" customHeight="1" x14ac:dyDescent="0.2">
      <c r="A24" s="27"/>
      <c r="B24" s="37"/>
      <c r="C24" s="16" t="s">
        <v>150</v>
      </c>
      <c r="D24" s="202" t="s">
        <v>4</v>
      </c>
      <c r="E24" s="185"/>
      <c r="F24" s="185"/>
      <c r="G24" s="185"/>
      <c r="H24" s="185"/>
      <c r="I24" s="185"/>
      <c r="J24" s="186"/>
      <c r="K24" s="54">
        <f>K25+K34+K35</f>
        <v>4108000</v>
      </c>
      <c r="L24" s="54">
        <f>L25+L34+L35</f>
        <v>4620163.3599999994</v>
      </c>
      <c r="M24" s="54">
        <f t="shared" ref="M24:N24" si="3">M25+M34+M35</f>
        <v>4713202</v>
      </c>
      <c r="N24" s="54">
        <f t="shared" si="3"/>
        <v>4258000</v>
      </c>
      <c r="O24" s="106">
        <f t="shared" si="1"/>
        <v>112.46746251217137</v>
      </c>
    </row>
    <row r="25" spans="1:248" ht="15" customHeight="1" x14ac:dyDescent="0.2">
      <c r="A25" s="27"/>
      <c r="B25" s="38"/>
      <c r="C25" s="18"/>
      <c r="D25" s="13" t="s">
        <v>146</v>
      </c>
      <c r="E25" s="185" t="s">
        <v>5</v>
      </c>
      <c r="F25" s="185"/>
      <c r="G25" s="185"/>
      <c r="H25" s="185"/>
      <c r="I25" s="185"/>
      <c r="J25" s="186"/>
      <c r="K25" s="54">
        <f>K26+K33</f>
        <v>3018000</v>
      </c>
      <c r="L25" s="54">
        <f>L26+L33</f>
        <v>3215197.86</v>
      </c>
      <c r="M25" s="54">
        <f t="shared" ref="M25:N25" si="4">M26+M33</f>
        <v>3304397</v>
      </c>
      <c r="N25" s="54">
        <f t="shared" si="4"/>
        <v>3068000</v>
      </c>
      <c r="O25" s="106">
        <f t="shared" si="1"/>
        <v>106.53405765407555</v>
      </c>
      <c r="Q25" s="4"/>
      <c r="R25" s="4"/>
      <c r="II25" s="2"/>
      <c r="IJ25" s="2"/>
      <c r="IK25" s="2"/>
      <c r="IL25" s="2"/>
      <c r="IM25" s="2"/>
      <c r="IN25" s="2"/>
    </row>
    <row r="26" spans="1:248" s="11" customFormat="1" ht="15" customHeight="1" x14ac:dyDescent="0.2">
      <c r="A26" s="27"/>
      <c r="B26" s="38"/>
      <c r="C26" s="126"/>
      <c r="D26" s="126"/>
      <c r="E26" s="13" t="s">
        <v>147</v>
      </c>
      <c r="F26" s="185" t="s">
        <v>6</v>
      </c>
      <c r="G26" s="185"/>
      <c r="H26" s="185"/>
      <c r="I26" s="185"/>
      <c r="J26" s="186"/>
      <c r="K26" s="54">
        <f>K27+K30</f>
        <v>3018000</v>
      </c>
      <c r="L26" s="54">
        <f>L27+L30</f>
        <v>3215197.86</v>
      </c>
      <c r="M26" s="54">
        <f t="shared" ref="M26:N26" si="5">M27+M30</f>
        <v>3304397</v>
      </c>
      <c r="N26" s="54">
        <f t="shared" si="5"/>
        <v>3068000</v>
      </c>
      <c r="O26" s="106">
        <f t="shared" si="1"/>
        <v>106.53405765407555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</row>
    <row r="27" spans="1:248" ht="15" customHeight="1" x14ac:dyDescent="0.2">
      <c r="A27" s="27"/>
      <c r="B27" s="38"/>
      <c r="C27" s="126"/>
      <c r="D27" s="126"/>
      <c r="E27" s="126"/>
      <c r="F27" s="13" t="s">
        <v>149</v>
      </c>
      <c r="G27" s="185" t="s">
        <v>148</v>
      </c>
      <c r="H27" s="185"/>
      <c r="I27" s="185"/>
      <c r="J27" s="186"/>
      <c r="K27" s="54">
        <f>K28+K29</f>
        <v>0</v>
      </c>
      <c r="L27" s="54">
        <f>L28+L29</f>
        <v>0</v>
      </c>
      <c r="M27" s="54">
        <f t="shared" ref="M27:N27" si="6">M28+M29</f>
        <v>0</v>
      </c>
      <c r="N27" s="54">
        <f t="shared" si="6"/>
        <v>0</v>
      </c>
      <c r="O27" s="106" t="str">
        <f t="shared" si="1"/>
        <v>-</v>
      </c>
      <c r="Q27" s="4"/>
      <c r="R27" s="4"/>
      <c r="II27" s="2"/>
      <c r="IJ27" s="2"/>
      <c r="IK27" s="2"/>
      <c r="IL27" s="2"/>
      <c r="IM27" s="2"/>
      <c r="IN27" s="2"/>
    </row>
    <row r="28" spans="1:248" ht="15" customHeight="1" x14ac:dyDescent="0.2">
      <c r="A28" s="27"/>
      <c r="B28" s="38"/>
      <c r="C28" s="126"/>
      <c r="D28" s="126"/>
      <c r="E28" s="126"/>
      <c r="F28" s="126"/>
      <c r="G28" s="22" t="s">
        <v>153</v>
      </c>
      <c r="H28" s="185" t="s">
        <v>7</v>
      </c>
      <c r="I28" s="185"/>
      <c r="J28" s="186"/>
      <c r="K28" s="54"/>
      <c r="L28" s="54"/>
      <c r="M28" s="54"/>
      <c r="N28" s="54"/>
      <c r="O28" s="106" t="str">
        <f t="shared" si="1"/>
        <v>-</v>
      </c>
      <c r="Q28" s="4"/>
      <c r="R28" s="4"/>
      <c r="II28" s="2"/>
      <c r="IJ28" s="2"/>
      <c r="IK28" s="2"/>
      <c r="IL28" s="2"/>
      <c r="IM28" s="2"/>
      <c r="IN28" s="2"/>
    </row>
    <row r="29" spans="1:248" ht="15" customHeight="1" x14ac:dyDescent="0.2">
      <c r="A29" s="27"/>
      <c r="B29" s="38"/>
      <c r="C29" s="126"/>
      <c r="D29" s="126"/>
      <c r="E29" s="126"/>
      <c r="F29" s="126"/>
      <c r="G29" s="22" t="s">
        <v>154</v>
      </c>
      <c r="H29" s="185" t="s">
        <v>29</v>
      </c>
      <c r="I29" s="185"/>
      <c r="J29" s="186"/>
      <c r="K29" s="54"/>
      <c r="L29" s="54"/>
      <c r="M29" s="54"/>
      <c r="N29" s="54"/>
      <c r="O29" s="106" t="str">
        <f t="shared" si="1"/>
        <v>-</v>
      </c>
      <c r="Q29" s="4"/>
      <c r="R29" s="4"/>
      <c r="II29" s="2"/>
      <c r="IJ29" s="2"/>
      <c r="IK29" s="2"/>
      <c r="IL29" s="2"/>
      <c r="IM29" s="2"/>
      <c r="IN29" s="2"/>
    </row>
    <row r="30" spans="1:248" ht="15" customHeight="1" x14ac:dyDescent="0.2">
      <c r="A30" s="27"/>
      <c r="B30" s="38"/>
      <c r="C30" s="126"/>
      <c r="D30" s="126"/>
      <c r="E30" s="126"/>
      <c r="F30" s="13" t="s">
        <v>151</v>
      </c>
      <c r="G30" s="185" t="s">
        <v>8</v>
      </c>
      <c r="H30" s="185"/>
      <c r="I30" s="185"/>
      <c r="J30" s="186"/>
      <c r="K30" s="54">
        <f>K31+K32</f>
        <v>3018000</v>
      </c>
      <c r="L30" s="54">
        <f>L31+L32</f>
        <v>3215197.86</v>
      </c>
      <c r="M30" s="54">
        <f t="shared" ref="M30:N30" si="7">M31+M32</f>
        <v>3304397</v>
      </c>
      <c r="N30" s="54">
        <f t="shared" si="7"/>
        <v>3068000</v>
      </c>
      <c r="O30" s="106">
        <f t="shared" si="1"/>
        <v>106.53405765407555</v>
      </c>
      <c r="Q30" s="4"/>
      <c r="R30" s="4"/>
      <c r="II30" s="2"/>
      <c r="IJ30" s="2"/>
      <c r="IK30" s="2"/>
      <c r="IL30" s="2"/>
      <c r="IM30" s="2"/>
      <c r="IN30" s="2"/>
    </row>
    <row r="31" spans="1:248" ht="15" customHeight="1" x14ac:dyDescent="0.2">
      <c r="A31" s="27"/>
      <c r="B31" s="38"/>
      <c r="C31" s="126"/>
      <c r="D31" s="126"/>
      <c r="E31" s="126"/>
      <c r="F31" s="126"/>
      <c r="G31" s="22" t="s">
        <v>152</v>
      </c>
      <c r="H31" s="185" t="s">
        <v>307</v>
      </c>
      <c r="I31" s="185"/>
      <c r="J31" s="186"/>
      <c r="K31" s="54">
        <v>3000000</v>
      </c>
      <c r="L31" s="54">
        <v>3196717.86</v>
      </c>
      <c r="M31" s="54">
        <v>3285917</v>
      </c>
      <c r="N31" s="54">
        <v>3050000</v>
      </c>
      <c r="O31" s="106">
        <f t="shared" si="1"/>
        <v>106.55726199999999</v>
      </c>
      <c r="Q31" s="4"/>
      <c r="R31" s="4"/>
      <c r="II31" s="2"/>
      <c r="IJ31" s="2"/>
      <c r="IK31" s="2"/>
      <c r="IL31" s="2"/>
      <c r="IM31" s="2"/>
      <c r="IN31" s="2"/>
    </row>
    <row r="32" spans="1:248" ht="15" customHeight="1" x14ac:dyDescent="0.2">
      <c r="A32" s="27"/>
      <c r="B32" s="38"/>
      <c r="C32" s="126"/>
      <c r="D32" s="126"/>
      <c r="E32" s="126"/>
      <c r="F32" s="126"/>
      <c r="G32" s="22" t="s">
        <v>155</v>
      </c>
      <c r="H32" s="185" t="s">
        <v>308</v>
      </c>
      <c r="I32" s="185"/>
      <c r="J32" s="186"/>
      <c r="K32" s="54">
        <v>18000</v>
      </c>
      <c r="L32" s="54">
        <v>18480</v>
      </c>
      <c r="M32" s="54">
        <v>18480</v>
      </c>
      <c r="N32" s="54">
        <v>18000</v>
      </c>
      <c r="O32" s="106">
        <f t="shared" si="1"/>
        <v>102.66666666666666</v>
      </c>
      <c r="Q32" s="4"/>
      <c r="R32" s="4"/>
      <c r="II32" s="2"/>
      <c r="IJ32" s="2"/>
      <c r="IK32" s="2"/>
      <c r="IL32" s="2"/>
      <c r="IM32" s="2"/>
      <c r="IN32" s="2"/>
    </row>
    <row r="33" spans="1:248" ht="15" customHeight="1" x14ac:dyDescent="0.2">
      <c r="A33" s="27"/>
      <c r="B33" s="38"/>
      <c r="C33" s="126"/>
      <c r="D33" s="126"/>
      <c r="E33" s="13" t="s">
        <v>156</v>
      </c>
      <c r="F33" s="185" t="s">
        <v>9</v>
      </c>
      <c r="G33" s="185"/>
      <c r="H33" s="185"/>
      <c r="I33" s="185"/>
      <c r="J33" s="186"/>
      <c r="K33" s="54"/>
      <c r="L33" s="54"/>
      <c r="M33" s="54"/>
      <c r="N33" s="54"/>
      <c r="O33" s="106" t="str">
        <f t="shared" si="1"/>
        <v>-</v>
      </c>
      <c r="Q33" s="4"/>
      <c r="R33" s="4"/>
      <c r="II33" s="2"/>
      <c r="IJ33" s="2"/>
      <c r="IK33" s="2"/>
      <c r="IL33" s="2"/>
      <c r="IM33" s="2"/>
      <c r="IN33" s="2"/>
    </row>
    <row r="34" spans="1:248" ht="15" customHeight="1" x14ac:dyDescent="0.2">
      <c r="A34" s="27"/>
      <c r="B34" s="38"/>
      <c r="C34" s="126"/>
      <c r="D34" s="13" t="s">
        <v>157</v>
      </c>
      <c r="E34" s="185" t="s">
        <v>10</v>
      </c>
      <c r="F34" s="185"/>
      <c r="G34" s="185"/>
      <c r="H34" s="185"/>
      <c r="I34" s="185"/>
      <c r="J34" s="186"/>
      <c r="K34" s="54">
        <v>120000</v>
      </c>
      <c r="L34" s="54">
        <v>140877</v>
      </c>
      <c r="M34" s="54">
        <v>140877</v>
      </c>
      <c r="N34" s="54">
        <v>120000</v>
      </c>
      <c r="O34" s="106">
        <f t="shared" si="1"/>
        <v>117.39749999999999</v>
      </c>
      <c r="Q34" s="4"/>
      <c r="R34" s="4"/>
      <c r="II34" s="2"/>
      <c r="IJ34" s="2"/>
      <c r="IK34" s="2"/>
      <c r="IL34" s="2"/>
      <c r="IM34" s="2"/>
      <c r="IN34" s="2"/>
    </row>
    <row r="35" spans="1:248" ht="15" customHeight="1" x14ac:dyDescent="0.2">
      <c r="A35" s="27"/>
      <c r="B35" s="38"/>
      <c r="C35" s="126"/>
      <c r="D35" s="13" t="s">
        <v>158</v>
      </c>
      <c r="E35" s="185" t="s">
        <v>11</v>
      </c>
      <c r="F35" s="185"/>
      <c r="G35" s="185"/>
      <c r="H35" s="185"/>
      <c r="I35" s="185"/>
      <c r="J35" s="186"/>
      <c r="K35" s="54">
        <f>K36+K42+K43+K44</f>
        <v>970000</v>
      </c>
      <c r="L35" s="54">
        <f>L36+L42+L43+L44</f>
        <v>1264088.5</v>
      </c>
      <c r="M35" s="54">
        <f t="shared" ref="M35:N35" si="8">M36+M42+M43+M44</f>
        <v>1267928</v>
      </c>
      <c r="N35" s="54">
        <f t="shared" si="8"/>
        <v>1070000</v>
      </c>
      <c r="O35" s="106">
        <f t="shared" si="1"/>
        <v>130.31840206185566</v>
      </c>
      <c r="Q35" s="4"/>
      <c r="R35" s="4"/>
      <c r="II35" s="2"/>
      <c r="IJ35" s="2"/>
      <c r="IK35" s="2"/>
      <c r="IL35" s="2"/>
      <c r="IM35" s="2"/>
      <c r="IN35" s="2"/>
    </row>
    <row r="36" spans="1:248" ht="15" customHeight="1" x14ac:dyDescent="0.2">
      <c r="A36" s="27"/>
      <c r="B36" s="38"/>
      <c r="C36" s="126"/>
      <c r="D36" s="126"/>
      <c r="E36" s="13" t="s">
        <v>159</v>
      </c>
      <c r="F36" s="185" t="s">
        <v>16</v>
      </c>
      <c r="G36" s="185"/>
      <c r="H36" s="185"/>
      <c r="I36" s="185"/>
      <c r="J36" s="186"/>
      <c r="K36" s="54">
        <f>K37+K40+K41</f>
        <v>170000</v>
      </c>
      <c r="L36" s="54">
        <f>L37+L40+L41</f>
        <v>171062.5</v>
      </c>
      <c r="M36" s="54">
        <f t="shared" ref="M36:N36" si="9">M37+M40+M41</f>
        <v>173162.5</v>
      </c>
      <c r="N36" s="54">
        <f t="shared" si="9"/>
        <v>170000</v>
      </c>
      <c r="O36" s="106">
        <f t="shared" si="1"/>
        <v>100.62500000000001</v>
      </c>
      <c r="Q36" s="4"/>
      <c r="R36" s="4"/>
      <c r="II36" s="2"/>
      <c r="IJ36" s="2"/>
      <c r="IK36" s="2"/>
      <c r="IL36" s="2"/>
      <c r="IM36" s="2"/>
      <c r="IN36" s="2"/>
    </row>
    <row r="37" spans="1:248" ht="15" customHeight="1" thickBot="1" x14ac:dyDescent="0.25">
      <c r="A37" s="135"/>
      <c r="B37" s="136"/>
      <c r="C37" s="137"/>
      <c r="D37" s="137"/>
      <c r="E37" s="137"/>
      <c r="F37" s="138" t="s">
        <v>160</v>
      </c>
      <c r="G37" s="207" t="s">
        <v>12</v>
      </c>
      <c r="H37" s="207"/>
      <c r="I37" s="207"/>
      <c r="J37" s="208"/>
      <c r="K37" s="82"/>
      <c r="L37" s="82"/>
      <c r="M37" s="82"/>
      <c r="N37" s="82"/>
      <c r="O37" s="107" t="str">
        <f t="shared" si="1"/>
        <v>-</v>
      </c>
      <c r="Q37" s="4"/>
      <c r="R37" s="4"/>
      <c r="II37" s="2"/>
      <c r="IJ37" s="2"/>
      <c r="IK37" s="2"/>
      <c r="IL37" s="2"/>
      <c r="IM37" s="2"/>
      <c r="IN37" s="2"/>
    </row>
    <row r="38" spans="1:248" ht="15" customHeight="1" x14ac:dyDescent="0.2">
      <c r="A38" s="161" t="s">
        <v>3</v>
      </c>
      <c r="B38" s="162"/>
      <c r="C38" s="162"/>
      <c r="D38" s="162"/>
      <c r="E38" s="162"/>
      <c r="F38" s="162"/>
      <c r="G38" s="162"/>
      <c r="H38" s="162"/>
      <c r="I38" s="162"/>
      <c r="J38" s="163"/>
      <c r="K38" s="150" t="s">
        <v>360</v>
      </c>
      <c r="L38" s="150" t="s">
        <v>368</v>
      </c>
      <c r="M38" s="150" t="s">
        <v>361</v>
      </c>
      <c r="N38" s="150" t="s">
        <v>352</v>
      </c>
      <c r="O38" s="159" t="s">
        <v>301</v>
      </c>
      <c r="Q38" s="4"/>
      <c r="R38" s="4"/>
      <c r="II38" s="2"/>
      <c r="IJ38" s="2"/>
      <c r="IK38" s="2"/>
      <c r="IL38" s="2"/>
      <c r="IM38" s="2"/>
      <c r="IN38" s="2"/>
    </row>
    <row r="39" spans="1:248" ht="24.75" customHeight="1" thickBot="1" x14ac:dyDescent="0.25">
      <c r="A39" s="164"/>
      <c r="B39" s="165"/>
      <c r="C39" s="165"/>
      <c r="D39" s="165"/>
      <c r="E39" s="165"/>
      <c r="F39" s="165"/>
      <c r="G39" s="165"/>
      <c r="H39" s="165"/>
      <c r="I39" s="165"/>
      <c r="J39" s="166"/>
      <c r="K39" s="151"/>
      <c r="L39" s="151"/>
      <c r="M39" s="151"/>
      <c r="N39" s="151"/>
      <c r="O39" s="160"/>
      <c r="Q39" s="4"/>
      <c r="R39" s="4"/>
      <c r="II39" s="2"/>
      <c r="IJ39" s="2"/>
      <c r="IK39" s="2"/>
      <c r="IL39" s="2"/>
      <c r="IM39" s="2"/>
      <c r="IN39" s="2"/>
    </row>
    <row r="40" spans="1:248" ht="15" customHeight="1" x14ac:dyDescent="0.2">
      <c r="A40" s="95"/>
      <c r="B40" s="96"/>
      <c r="C40" s="139"/>
      <c r="D40" s="139"/>
      <c r="E40" s="139"/>
      <c r="F40" s="140" t="s">
        <v>161</v>
      </c>
      <c r="G40" s="210" t="s">
        <v>13</v>
      </c>
      <c r="H40" s="210"/>
      <c r="I40" s="210"/>
      <c r="J40" s="211"/>
      <c r="K40" s="97"/>
      <c r="L40" s="97"/>
      <c r="M40" s="97"/>
      <c r="N40" s="97"/>
      <c r="O40" s="108" t="str">
        <f t="shared" si="1"/>
        <v>-</v>
      </c>
      <c r="Q40" s="4"/>
      <c r="R40" s="4"/>
      <c r="II40" s="2"/>
      <c r="IJ40" s="2"/>
      <c r="IK40" s="2"/>
      <c r="IL40" s="2"/>
      <c r="IM40" s="2"/>
      <c r="IN40" s="2"/>
    </row>
    <row r="41" spans="1:248" ht="15" customHeight="1" x14ac:dyDescent="0.2">
      <c r="A41" s="28"/>
      <c r="B41" s="121"/>
      <c r="C41" s="122"/>
      <c r="D41" s="122"/>
      <c r="E41" s="122"/>
      <c r="F41" s="13" t="s">
        <v>162</v>
      </c>
      <c r="G41" s="185" t="s">
        <v>14</v>
      </c>
      <c r="H41" s="185"/>
      <c r="I41" s="185"/>
      <c r="J41" s="186"/>
      <c r="K41" s="54">
        <v>170000</v>
      </c>
      <c r="L41" s="54">
        <v>171062.5</v>
      </c>
      <c r="M41" s="54">
        <v>173162.5</v>
      </c>
      <c r="N41" s="54">
        <v>170000</v>
      </c>
      <c r="O41" s="106">
        <f t="shared" si="1"/>
        <v>100.62500000000001</v>
      </c>
      <c r="Q41" s="4"/>
      <c r="R41" s="4"/>
      <c r="II41" s="2"/>
      <c r="IJ41" s="2"/>
      <c r="IK41" s="2"/>
      <c r="IL41" s="2"/>
      <c r="IM41" s="2"/>
      <c r="IN41" s="2"/>
    </row>
    <row r="42" spans="1:248" ht="15" customHeight="1" x14ac:dyDescent="0.2">
      <c r="A42" s="28"/>
      <c r="B42" s="121"/>
      <c r="C42" s="122"/>
      <c r="D42" s="122"/>
      <c r="E42" s="13" t="s">
        <v>163</v>
      </c>
      <c r="F42" s="185" t="s">
        <v>15</v>
      </c>
      <c r="G42" s="185"/>
      <c r="H42" s="185"/>
      <c r="I42" s="185"/>
      <c r="J42" s="186"/>
      <c r="K42" s="54">
        <v>800000</v>
      </c>
      <c r="L42" s="54">
        <v>1093026</v>
      </c>
      <c r="M42" s="54">
        <v>1094765.5</v>
      </c>
      <c r="N42" s="54">
        <v>900000</v>
      </c>
      <c r="O42" s="106">
        <f t="shared" si="1"/>
        <v>136.62825000000001</v>
      </c>
      <c r="Q42" s="4"/>
      <c r="R42" s="4"/>
      <c r="II42" s="2"/>
      <c r="IJ42" s="2"/>
      <c r="IK42" s="2"/>
      <c r="IL42" s="2"/>
      <c r="IM42" s="2"/>
      <c r="IN42" s="2"/>
    </row>
    <row r="43" spans="1:248" ht="15" customHeight="1" x14ac:dyDescent="0.2">
      <c r="A43" s="28"/>
      <c r="B43" s="121"/>
      <c r="C43" s="122"/>
      <c r="D43" s="122"/>
      <c r="E43" s="13" t="s">
        <v>164</v>
      </c>
      <c r="F43" s="185" t="s">
        <v>18</v>
      </c>
      <c r="G43" s="185"/>
      <c r="H43" s="185"/>
      <c r="I43" s="185"/>
      <c r="J43" s="186"/>
      <c r="K43" s="54"/>
      <c r="L43" s="54"/>
      <c r="M43" s="54"/>
      <c r="N43" s="54"/>
      <c r="O43" s="106" t="str">
        <f>IF(K43&gt;0,IF(L43/K43&gt;=100,"&gt;&gt;100",L43/K43*100),"-")</f>
        <v>-</v>
      </c>
      <c r="Q43" s="4"/>
      <c r="R43" s="4"/>
      <c r="II43" s="2"/>
      <c r="IJ43" s="2"/>
      <c r="IK43" s="2"/>
      <c r="IL43" s="2"/>
      <c r="IM43" s="2"/>
      <c r="IN43" s="2"/>
    </row>
    <row r="44" spans="1:248" ht="15" customHeight="1" x14ac:dyDescent="0.2">
      <c r="A44" s="28"/>
      <c r="B44" s="121"/>
      <c r="C44" s="122"/>
      <c r="D44" s="16"/>
      <c r="E44" s="13" t="s">
        <v>165</v>
      </c>
      <c r="F44" s="186" t="s">
        <v>46</v>
      </c>
      <c r="G44" s="209"/>
      <c r="H44" s="209"/>
      <c r="I44" s="209"/>
      <c r="J44" s="209"/>
      <c r="K44" s="54"/>
      <c r="L44" s="54"/>
      <c r="M44" s="54"/>
      <c r="N44" s="54"/>
      <c r="O44" s="106" t="str">
        <f t="shared" ref="O44:O99" si="10">IF(K44&gt;0,IF(L44/K44&gt;=100,"&gt;&gt;100",L44/K44*100),"-")</f>
        <v>-</v>
      </c>
      <c r="Q44" s="4"/>
      <c r="R44" s="4"/>
      <c r="II44" s="2"/>
      <c r="IJ44" s="2"/>
      <c r="IK44" s="2"/>
      <c r="IL44" s="2"/>
      <c r="IM44" s="2"/>
      <c r="IN44" s="2"/>
    </row>
    <row r="45" spans="1:248" ht="15" customHeight="1" x14ac:dyDescent="0.2">
      <c r="A45" s="28"/>
      <c r="B45" s="121"/>
      <c r="C45" s="16" t="s">
        <v>166</v>
      </c>
      <c r="D45" s="167" t="s">
        <v>17</v>
      </c>
      <c r="E45" s="167"/>
      <c r="F45" s="167"/>
      <c r="G45" s="167"/>
      <c r="H45" s="167"/>
      <c r="I45" s="167"/>
      <c r="J45" s="168"/>
      <c r="K45" s="54">
        <f>SUM(K46:K54)</f>
        <v>206000</v>
      </c>
      <c r="L45" s="54">
        <f t="shared" ref="L45" si="11">SUM(L46:L54)</f>
        <v>188011.5</v>
      </c>
      <c r="M45" s="54">
        <f t="shared" ref="M45:N45" si="12">SUM(M46:M54)</f>
        <v>188011.5</v>
      </c>
      <c r="N45" s="54">
        <f t="shared" si="12"/>
        <v>172000</v>
      </c>
      <c r="O45" s="106">
        <f t="shared" si="10"/>
        <v>91.267718446601947</v>
      </c>
      <c r="Q45" s="4"/>
      <c r="R45" s="4"/>
      <c r="II45" s="2"/>
      <c r="IJ45" s="2"/>
      <c r="IK45" s="2"/>
      <c r="IL45" s="2"/>
      <c r="IM45" s="2"/>
      <c r="IN45" s="2"/>
    </row>
    <row r="46" spans="1:248" ht="15" customHeight="1" x14ac:dyDescent="0.2">
      <c r="A46" s="28"/>
      <c r="B46" s="121"/>
      <c r="C46" s="122"/>
      <c r="D46" s="16" t="s">
        <v>167</v>
      </c>
      <c r="E46" s="167" t="s">
        <v>20</v>
      </c>
      <c r="F46" s="167"/>
      <c r="G46" s="167"/>
      <c r="H46" s="167"/>
      <c r="I46" s="167"/>
      <c r="J46" s="168"/>
      <c r="K46" s="54">
        <v>5000</v>
      </c>
      <c r="L46" s="54">
        <v>10577.5</v>
      </c>
      <c r="M46" s="54">
        <v>10577.5</v>
      </c>
      <c r="N46" s="54">
        <v>7000</v>
      </c>
      <c r="O46" s="106">
        <f t="shared" si="10"/>
        <v>211.54999999999998</v>
      </c>
      <c r="Q46" s="4"/>
      <c r="R46" s="4"/>
      <c r="II46" s="2"/>
      <c r="IJ46" s="2"/>
      <c r="IK46" s="2"/>
      <c r="IL46" s="2"/>
      <c r="IM46" s="2"/>
      <c r="IN46" s="2"/>
    </row>
    <row r="47" spans="1:248" ht="15" customHeight="1" x14ac:dyDescent="0.2">
      <c r="A47" s="28"/>
      <c r="B47" s="121"/>
      <c r="C47" s="122"/>
      <c r="D47" s="16" t="s">
        <v>168</v>
      </c>
      <c r="E47" s="167" t="s">
        <v>21</v>
      </c>
      <c r="F47" s="167"/>
      <c r="G47" s="167"/>
      <c r="H47" s="167"/>
      <c r="I47" s="167"/>
      <c r="J47" s="168"/>
      <c r="K47" s="54"/>
      <c r="L47" s="54"/>
      <c r="M47" s="54"/>
      <c r="N47" s="54"/>
      <c r="O47" s="106" t="str">
        <f t="shared" si="10"/>
        <v>-</v>
      </c>
      <c r="Q47" s="4"/>
      <c r="R47" s="4"/>
      <c r="II47" s="2"/>
      <c r="IJ47" s="2"/>
      <c r="IK47" s="2"/>
      <c r="IL47" s="2"/>
      <c r="IM47" s="2"/>
      <c r="IN47" s="2"/>
    </row>
    <row r="48" spans="1:248" ht="15" customHeight="1" x14ac:dyDescent="0.2">
      <c r="A48" s="28"/>
      <c r="B48" s="121"/>
      <c r="C48" s="122"/>
      <c r="D48" s="16" t="s">
        <v>166</v>
      </c>
      <c r="E48" s="167" t="s">
        <v>19</v>
      </c>
      <c r="F48" s="167"/>
      <c r="G48" s="167"/>
      <c r="H48" s="167"/>
      <c r="I48" s="167"/>
      <c r="J48" s="168"/>
      <c r="K48" s="54"/>
      <c r="L48" s="54"/>
      <c r="M48" s="54"/>
      <c r="N48" s="54"/>
      <c r="O48" s="106" t="str">
        <f t="shared" si="10"/>
        <v>-</v>
      </c>
      <c r="Q48" s="4"/>
      <c r="R48" s="4"/>
      <c r="II48" s="2"/>
      <c r="IJ48" s="2"/>
      <c r="IK48" s="2"/>
      <c r="IL48" s="2"/>
      <c r="IM48" s="2"/>
      <c r="IN48" s="2"/>
    </row>
    <row r="49" spans="1:248" ht="15" customHeight="1" x14ac:dyDescent="0.2">
      <c r="A49" s="28"/>
      <c r="B49" s="121"/>
      <c r="C49" s="122"/>
      <c r="D49" s="16" t="s">
        <v>169</v>
      </c>
      <c r="E49" s="167" t="s">
        <v>22</v>
      </c>
      <c r="F49" s="167"/>
      <c r="G49" s="167"/>
      <c r="H49" s="167"/>
      <c r="I49" s="167"/>
      <c r="J49" s="168"/>
      <c r="K49" s="54">
        <v>1000</v>
      </c>
      <c r="L49" s="54">
        <v>1474</v>
      </c>
      <c r="M49" s="54">
        <v>1474</v>
      </c>
      <c r="N49" s="54">
        <v>1000</v>
      </c>
      <c r="O49" s="106">
        <f t="shared" si="10"/>
        <v>147.4</v>
      </c>
      <c r="Q49" s="4"/>
      <c r="R49" s="4"/>
      <c r="II49" s="2"/>
      <c r="IJ49" s="2"/>
      <c r="IK49" s="2"/>
      <c r="IL49" s="2"/>
      <c r="IM49" s="2"/>
      <c r="IN49" s="2"/>
    </row>
    <row r="50" spans="1:248" ht="15" customHeight="1" x14ac:dyDescent="0.2">
      <c r="A50" s="28"/>
      <c r="B50" s="121"/>
      <c r="C50" s="122"/>
      <c r="D50" s="16" t="s">
        <v>170</v>
      </c>
      <c r="E50" s="167" t="s">
        <v>23</v>
      </c>
      <c r="F50" s="167"/>
      <c r="G50" s="167"/>
      <c r="H50" s="167"/>
      <c r="I50" s="167"/>
      <c r="J50" s="168"/>
      <c r="K50" s="54">
        <v>20000</v>
      </c>
      <c r="L50" s="54">
        <v>14875</v>
      </c>
      <c r="M50" s="54">
        <v>14875</v>
      </c>
      <c r="N50" s="54">
        <v>14000</v>
      </c>
      <c r="O50" s="106">
        <f t="shared" si="10"/>
        <v>74.375</v>
      </c>
      <c r="Q50" s="4"/>
      <c r="R50" s="4"/>
      <c r="II50" s="2"/>
      <c r="IJ50" s="2"/>
      <c r="IK50" s="2"/>
      <c r="IL50" s="2"/>
      <c r="IM50" s="2"/>
      <c r="IN50" s="2"/>
    </row>
    <row r="51" spans="1:248" ht="15" customHeight="1" x14ac:dyDescent="0.2">
      <c r="A51" s="28"/>
      <c r="B51" s="121"/>
      <c r="C51" s="122"/>
      <c r="D51" s="16" t="s">
        <v>171</v>
      </c>
      <c r="E51" s="167" t="s">
        <v>24</v>
      </c>
      <c r="F51" s="167"/>
      <c r="G51" s="167"/>
      <c r="H51" s="167"/>
      <c r="I51" s="167"/>
      <c r="J51" s="168"/>
      <c r="K51" s="54">
        <v>90000</v>
      </c>
      <c r="L51" s="54">
        <v>77785</v>
      </c>
      <c r="M51" s="54">
        <v>77785</v>
      </c>
      <c r="N51" s="54">
        <v>70000</v>
      </c>
      <c r="O51" s="106">
        <f t="shared" si="10"/>
        <v>86.427777777777777</v>
      </c>
      <c r="Q51" s="4"/>
      <c r="R51" s="4"/>
      <c r="II51" s="2"/>
      <c r="IJ51" s="2"/>
      <c r="IK51" s="2"/>
      <c r="IL51" s="2"/>
      <c r="IM51" s="2"/>
      <c r="IN51" s="2"/>
    </row>
    <row r="52" spans="1:248" ht="15" customHeight="1" x14ac:dyDescent="0.2">
      <c r="A52" s="28"/>
      <c r="B52" s="121"/>
      <c r="C52" s="122"/>
      <c r="D52" s="16" t="s">
        <v>172</v>
      </c>
      <c r="E52" s="167" t="s">
        <v>173</v>
      </c>
      <c r="F52" s="167"/>
      <c r="G52" s="167"/>
      <c r="H52" s="167"/>
      <c r="I52" s="167"/>
      <c r="J52" s="168"/>
      <c r="K52" s="54">
        <v>90000</v>
      </c>
      <c r="L52" s="54">
        <v>83300</v>
      </c>
      <c r="M52" s="54">
        <v>83300</v>
      </c>
      <c r="N52" s="54">
        <v>80000</v>
      </c>
      <c r="O52" s="106">
        <f t="shared" si="10"/>
        <v>92.555555555555557</v>
      </c>
      <c r="Q52" s="4"/>
      <c r="R52" s="4"/>
      <c r="II52" s="2"/>
      <c r="IJ52" s="2"/>
      <c r="IK52" s="2"/>
      <c r="IL52" s="2"/>
      <c r="IM52" s="2"/>
      <c r="IN52" s="2"/>
    </row>
    <row r="53" spans="1:248" ht="15" customHeight="1" x14ac:dyDescent="0.2">
      <c r="A53" s="83"/>
      <c r="B53" s="86"/>
      <c r="C53" s="123"/>
      <c r="D53" s="85" t="s">
        <v>304</v>
      </c>
      <c r="E53" s="200" t="s">
        <v>305</v>
      </c>
      <c r="F53" s="198"/>
      <c r="G53" s="198"/>
      <c r="H53" s="198"/>
      <c r="I53" s="198"/>
      <c r="J53" s="199"/>
      <c r="K53" s="53"/>
      <c r="L53" s="53"/>
      <c r="M53" s="53"/>
      <c r="N53" s="53"/>
      <c r="O53" s="105" t="str">
        <f t="shared" si="10"/>
        <v>-</v>
      </c>
      <c r="Q53" s="4"/>
      <c r="R53" s="4"/>
      <c r="II53" s="2"/>
      <c r="IJ53" s="2"/>
      <c r="IK53" s="2"/>
      <c r="IL53" s="2"/>
      <c r="IM53" s="2"/>
      <c r="IN53" s="2"/>
    </row>
    <row r="54" spans="1:248" ht="15" customHeight="1" x14ac:dyDescent="0.2">
      <c r="A54" s="83"/>
      <c r="B54" s="86"/>
      <c r="C54" s="123"/>
      <c r="D54" s="85" t="s">
        <v>315</v>
      </c>
      <c r="E54" s="200" t="s">
        <v>106</v>
      </c>
      <c r="F54" s="198"/>
      <c r="G54" s="198"/>
      <c r="H54" s="198"/>
      <c r="I54" s="198"/>
      <c r="J54" s="199"/>
      <c r="K54" s="53"/>
      <c r="L54" s="53"/>
      <c r="M54" s="53"/>
      <c r="N54" s="53"/>
      <c r="O54" s="105" t="str">
        <f t="shared" si="10"/>
        <v>-</v>
      </c>
      <c r="Q54" s="4"/>
      <c r="R54" s="4"/>
      <c r="II54" s="2"/>
      <c r="IJ54" s="2"/>
      <c r="IK54" s="2"/>
      <c r="IL54" s="2"/>
      <c r="IM54" s="2"/>
      <c r="IN54" s="2"/>
    </row>
    <row r="55" spans="1:248" ht="15" customHeight="1" x14ac:dyDescent="0.2">
      <c r="A55" s="83"/>
      <c r="B55" s="84"/>
      <c r="C55" s="85" t="s">
        <v>174</v>
      </c>
      <c r="D55" s="197" t="s">
        <v>25</v>
      </c>
      <c r="E55" s="200"/>
      <c r="F55" s="200"/>
      <c r="G55" s="200"/>
      <c r="H55" s="200"/>
      <c r="I55" s="200"/>
      <c r="J55" s="200"/>
      <c r="K55" s="53">
        <f>K56+K59</f>
        <v>186500</v>
      </c>
      <c r="L55" s="53">
        <f>L56+L59</f>
        <v>211400</v>
      </c>
      <c r="M55" s="53">
        <f t="shared" ref="M55:N55" si="13">M56+M59</f>
        <v>225900</v>
      </c>
      <c r="N55" s="53">
        <f t="shared" si="13"/>
        <v>186500</v>
      </c>
      <c r="O55" s="105">
        <f t="shared" si="10"/>
        <v>113.35120643431635</v>
      </c>
      <c r="Q55" s="4"/>
      <c r="R55" s="4"/>
      <c r="II55" s="2"/>
      <c r="IJ55" s="2"/>
      <c r="IK55" s="2"/>
      <c r="IL55" s="2"/>
      <c r="IM55" s="2"/>
      <c r="IN55" s="2"/>
    </row>
    <row r="56" spans="1:248" ht="15" customHeight="1" x14ac:dyDescent="0.2">
      <c r="A56" s="28"/>
      <c r="B56" s="121"/>
      <c r="C56" s="16"/>
      <c r="D56" s="23" t="s">
        <v>175</v>
      </c>
      <c r="E56" s="168" t="s">
        <v>26</v>
      </c>
      <c r="F56" s="169"/>
      <c r="G56" s="169"/>
      <c r="H56" s="169"/>
      <c r="I56" s="169"/>
      <c r="J56" s="169"/>
      <c r="K56" s="54">
        <f>K57+K58</f>
        <v>54000</v>
      </c>
      <c r="L56" s="54">
        <f>L57+L58</f>
        <v>54000</v>
      </c>
      <c r="M56" s="54">
        <f t="shared" ref="M56:N56" si="14">M57+M58</f>
        <v>54000</v>
      </c>
      <c r="N56" s="54">
        <f t="shared" si="14"/>
        <v>54000</v>
      </c>
      <c r="O56" s="106">
        <f t="shared" si="10"/>
        <v>100</v>
      </c>
      <c r="Q56" s="4"/>
      <c r="R56" s="4"/>
      <c r="II56" s="2"/>
      <c r="IJ56" s="2"/>
      <c r="IK56" s="2"/>
      <c r="IL56" s="2"/>
      <c r="IM56" s="2"/>
      <c r="IN56" s="2"/>
    </row>
    <row r="57" spans="1:248" ht="15" customHeight="1" x14ac:dyDescent="0.2">
      <c r="A57" s="28"/>
      <c r="B57" s="121"/>
      <c r="C57" s="16"/>
      <c r="D57" s="23"/>
      <c r="E57" s="23" t="s">
        <v>177</v>
      </c>
      <c r="F57" s="169" t="s">
        <v>179</v>
      </c>
      <c r="G57" s="169"/>
      <c r="H57" s="169"/>
      <c r="I57" s="169"/>
      <c r="J57" s="169"/>
      <c r="K57" s="54">
        <v>54000</v>
      </c>
      <c r="L57" s="54">
        <v>54000</v>
      </c>
      <c r="M57" s="54">
        <v>54000</v>
      </c>
      <c r="N57" s="54">
        <v>54000</v>
      </c>
      <c r="O57" s="106">
        <f t="shared" si="10"/>
        <v>100</v>
      </c>
      <c r="Q57" s="4"/>
      <c r="R57" s="4"/>
      <c r="II57" s="2"/>
      <c r="IJ57" s="2"/>
      <c r="IK57" s="2"/>
      <c r="IL57" s="2"/>
      <c r="IM57" s="2"/>
      <c r="IN57" s="2"/>
    </row>
    <row r="58" spans="1:248" ht="15" customHeight="1" x14ac:dyDescent="0.2">
      <c r="A58" s="28"/>
      <c r="B58" s="121"/>
      <c r="C58" s="16"/>
      <c r="D58" s="23"/>
      <c r="E58" s="23" t="s">
        <v>178</v>
      </c>
      <c r="F58" s="169" t="s">
        <v>180</v>
      </c>
      <c r="G58" s="169"/>
      <c r="H58" s="169"/>
      <c r="I58" s="169"/>
      <c r="J58" s="169"/>
      <c r="K58" s="54"/>
      <c r="L58" s="54"/>
      <c r="M58" s="54"/>
      <c r="N58" s="54"/>
      <c r="O58" s="106" t="str">
        <f t="shared" si="10"/>
        <v>-</v>
      </c>
      <c r="Q58" s="4"/>
      <c r="R58" s="4"/>
      <c r="II58" s="2"/>
      <c r="IJ58" s="2"/>
      <c r="IK58" s="2"/>
      <c r="IL58" s="2"/>
      <c r="IM58" s="2"/>
      <c r="IN58" s="2"/>
    </row>
    <row r="59" spans="1:248" ht="15" customHeight="1" x14ac:dyDescent="0.2">
      <c r="A59" s="28"/>
      <c r="B59" s="121"/>
      <c r="C59" s="16"/>
      <c r="D59" s="23" t="s">
        <v>176</v>
      </c>
      <c r="E59" s="168" t="s">
        <v>27</v>
      </c>
      <c r="F59" s="169"/>
      <c r="G59" s="169"/>
      <c r="H59" s="169"/>
      <c r="I59" s="169"/>
      <c r="J59" s="169"/>
      <c r="K59" s="54">
        <f>K60+K61</f>
        <v>132500</v>
      </c>
      <c r="L59" s="54">
        <f>L60+L61</f>
        <v>157400</v>
      </c>
      <c r="M59" s="54">
        <f t="shared" ref="M59:N59" si="15">M60+M61</f>
        <v>171900</v>
      </c>
      <c r="N59" s="54">
        <f t="shared" si="15"/>
        <v>132500</v>
      </c>
      <c r="O59" s="106">
        <f t="shared" si="10"/>
        <v>118.79245283018869</v>
      </c>
      <c r="Q59" s="4"/>
      <c r="R59" s="4"/>
      <c r="II59" s="2"/>
      <c r="IJ59" s="2"/>
      <c r="IK59" s="2"/>
      <c r="IL59" s="2"/>
      <c r="IM59" s="2"/>
      <c r="IN59" s="2"/>
    </row>
    <row r="60" spans="1:248" ht="15" customHeight="1" x14ac:dyDescent="0.2">
      <c r="A60" s="28"/>
      <c r="B60" s="121"/>
      <c r="C60" s="16"/>
      <c r="D60" s="23"/>
      <c r="E60" s="23" t="s">
        <v>181</v>
      </c>
      <c r="F60" s="169" t="s">
        <v>179</v>
      </c>
      <c r="G60" s="169"/>
      <c r="H60" s="169"/>
      <c r="I60" s="169"/>
      <c r="J60" s="169"/>
      <c r="K60" s="54">
        <v>130000</v>
      </c>
      <c r="L60" s="54">
        <v>157400</v>
      </c>
      <c r="M60" s="54">
        <v>169400</v>
      </c>
      <c r="N60" s="54">
        <v>130000</v>
      </c>
      <c r="O60" s="106">
        <f t="shared" si="10"/>
        <v>121.07692307692308</v>
      </c>
      <c r="Q60" s="4"/>
      <c r="R60" s="4"/>
      <c r="II60" s="2"/>
      <c r="IJ60" s="2"/>
      <c r="IK60" s="2"/>
      <c r="IL60" s="2"/>
      <c r="IM60" s="2"/>
      <c r="IN60" s="2"/>
    </row>
    <row r="61" spans="1:248" ht="15" customHeight="1" x14ac:dyDescent="0.2">
      <c r="A61" s="28"/>
      <c r="B61" s="121"/>
      <c r="C61" s="16"/>
      <c r="D61" s="23"/>
      <c r="E61" s="23" t="s">
        <v>182</v>
      </c>
      <c r="F61" s="169" t="s">
        <v>180</v>
      </c>
      <c r="G61" s="169"/>
      <c r="H61" s="169"/>
      <c r="I61" s="169"/>
      <c r="J61" s="169"/>
      <c r="K61" s="54">
        <v>2500</v>
      </c>
      <c r="L61" s="54">
        <v>0</v>
      </c>
      <c r="M61" s="54">
        <v>2500</v>
      </c>
      <c r="N61" s="54">
        <v>2500</v>
      </c>
      <c r="O61" s="106">
        <f t="shared" si="10"/>
        <v>0</v>
      </c>
      <c r="Q61" s="4"/>
      <c r="R61" s="4"/>
      <c r="II61" s="2"/>
      <c r="IJ61" s="2"/>
      <c r="IK61" s="2"/>
      <c r="IL61" s="2"/>
      <c r="IM61" s="2"/>
      <c r="IN61" s="2"/>
    </row>
    <row r="62" spans="1:248" ht="15" customHeight="1" x14ac:dyDescent="0.2">
      <c r="A62" s="28"/>
      <c r="B62" s="39"/>
      <c r="C62" s="23" t="s">
        <v>183</v>
      </c>
      <c r="D62" s="168" t="s">
        <v>309</v>
      </c>
      <c r="E62" s="169"/>
      <c r="F62" s="169"/>
      <c r="G62" s="169"/>
      <c r="H62" s="169"/>
      <c r="I62" s="169"/>
      <c r="J62" s="169"/>
      <c r="K62" s="54">
        <v>4000</v>
      </c>
      <c r="L62" s="54">
        <v>10700</v>
      </c>
      <c r="M62" s="54">
        <v>10700</v>
      </c>
      <c r="N62" s="54">
        <v>7000</v>
      </c>
      <c r="O62" s="106">
        <f t="shared" si="10"/>
        <v>267.5</v>
      </c>
      <c r="Q62" s="4"/>
      <c r="R62" s="4"/>
      <c r="II62" s="2"/>
      <c r="IJ62" s="2"/>
      <c r="IK62" s="2"/>
      <c r="IL62" s="2"/>
      <c r="IM62" s="2"/>
      <c r="IN62" s="2"/>
    </row>
    <row r="63" spans="1:248" ht="15" customHeight="1" x14ac:dyDescent="0.2">
      <c r="A63" s="29" t="s">
        <v>68</v>
      </c>
      <c r="B63" s="171" t="s">
        <v>36</v>
      </c>
      <c r="C63" s="212"/>
      <c r="D63" s="212"/>
      <c r="E63" s="212"/>
      <c r="F63" s="212"/>
      <c r="G63" s="212"/>
      <c r="H63" s="212"/>
      <c r="I63" s="212"/>
      <c r="J63" s="212"/>
      <c r="K63" s="54">
        <f>K64+K68</f>
        <v>15000</v>
      </c>
      <c r="L63" s="54">
        <f>L64+L68</f>
        <v>8970.34</v>
      </c>
      <c r="M63" s="54">
        <f t="shared" ref="M63:N63" si="16">M64+M68</f>
        <v>9994.58</v>
      </c>
      <c r="N63" s="54">
        <f t="shared" si="16"/>
        <v>8000</v>
      </c>
      <c r="O63" s="106">
        <f t="shared" si="10"/>
        <v>59.802266666666668</v>
      </c>
      <c r="Q63" s="4"/>
      <c r="R63" s="4"/>
      <c r="II63" s="2"/>
      <c r="IJ63" s="2"/>
      <c r="IK63" s="2"/>
      <c r="IL63" s="2"/>
      <c r="IM63" s="2"/>
      <c r="IN63" s="2"/>
    </row>
    <row r="64" spans="1:248" ht="15" customHeight="1" x14ac:dyDescent="0.2">
      <c r="A64" s="30"/>
      <c r="B64" s="39" t="s">
        <v>184</v>
      </c>
      <c r="C64" s="168" t="s">
        <v>38</v>
      </c>
      <c r="D64" s="169"/>
      <c r="E64" s="169"/>
      <c r="F64" s="169"/>
      <c r="G64" s="169"/>
      <c r="H64" s="169"/>
      <c r="I64" s="169"/>
      <c r="J64" s="169"/>
      <c r="K64" s="54">
        <f>K65+K66+K67</f>
        <v>15000</v>
      </c>
      <c r="L64" s="54">
        <f>L65+L66+L67</f>
        <v>8970.34</v>
      </c>
      <c r="M64" s="54">
        <f t="shared" ref="M64:N64" si="17">M65+M66+M67</f>
        <v>9994.58</v>
      </c>
      <c r="N64" s="54">
        <f t="shared" si="17"/>
        <v>8000</v>
      </c>
      <c r="O64" s="106">
        <f t="shared" si="10"/>
        <v>59.802266666666668</v>
      </c>
      <c r="Q64" s="4"/>
      <c r="R64" s="4"/>
      <c r="II64" s="2"/>
      <c r="IJ64" s="2"/>
      <c r="IK64" s="2"/>
      <c r="IL64" s="2"/>
      <c r="IM64" s="2"/>
      <c r="IN64" s="2"/>
    </row>
    <row r="65" spans="1:248" ht="15" customHeight="1" x14ac:dyDescent="0.2">
      <c r="A65" s="30"/>
      <c r="B65" s="121"/>
      <c r="C65" s="16" t="s">
        <v>186</v>
      </c>
      <c r="D65" s="168" t="s">
        <v>185</v>
      </c>
      <c r="E65" s="169"/>
      <c r="F65" s="169"/>
      <c r="G65" s="169"/>
      <c r="H65" s="169"/>
      <c r="I65" s="169"/>
      <c r="J65" s="169"/>
      <c r="K65" s="54">
        <v>15000</v>
      </c>
      <c r="L65" s="54">
        <v>8675.76</v>
      </c>
      <c r="M65" s="54">
        <v>9700</v>
      </c>
      <c r="N65" s="54">
        <v>8000</v>
      </c>
      <c r="O65" s="106">
        <f t="shared" si="10"/>
        <v>57.8384</v>
      </c>
      <c r="Q65" s="4"/>
      <c r="R65" s="4"/>
      <c r="II65" s="2"/>
      <c r="IJ65" s="2"/>
      <c r="IK65" s="2"/>
      <c r="IL65" s="2"/>
      <c r="IM65" s="2"/>
      <c r="IN65" s="2"/>
    </row>
    <row r="66" spans="1:248" ht="15" customHeight="1" x14ac:dyDescent="0.2">
      <c r="A66" s="30"/>
      <c r="B66" s="121"/>
      <c r="C66" s="16" t="s">
        <v>187</v>
      </c>
      <c r="D66" s="168" t="s">
        <v>39</v>
      </c>
      <c r="E66" s="169"/>
      <c r="F66" s="169"/>
      <c r="G66" s="169"/>
      <c r="H66" s="169"/>
      <c r="I66" s="169"/>
      <c r="J66" s="169"/>
      <c r="K66" s="54"/>
      <c r="L66" s="54">
        <v>294.58</v>
      </c>
      <c r="M66" s="54">
        <v>294.58</v>
      </c>
      <c r="N66" s="54"/>
      <c r="O66" s="106" t="str">
        <f t="shared" si="10"/>
        <v>-</v>
      </c>
      <c r="Q66" s="4"/>
      <c r="R66" s="4"/>
      <c r="II66" s="2"/>
      <c r="IJ66" s="2"/>
      <c r="IK66" s="2"/>
      <c r="IL66" s="2"/>
      <c r="IM66" s="2"/>
      <c r="IN66" s="2"/>
    </row>
    <row r="67" spans="1:248" ht="15" customHeight="1" x14ac:dyDescent="0.2">
      <c r="A67" s="28"/>
      <c r="B67" s="121"/>
      <c r="C67" s="16" t="s">
        <v>188</v>
      </c>
      <c r="D67" s="168" t="s">
        <v>40</v>
      </c>
      <c r="E67" s="169"/>
      <c r="F67" s="169"/>
      <c r="G67" s="169"/>
      <c r="H67" s="169"/>
      <c r="I67" s="169"/>
      <c r="J67" s="169"/>
      <c r="K67" s="54"/>
      <c r="L67" s="54"/>
      <c r="M67" s="54"/>
      <c r="N67" s="54"/>
      <c r="O67" s="106" t="str">
        <f t="shared" si="10"/>
        <v>-</v>
      </c>
      <c r="Q67" s="4"/>
      <c r="R67" s="4"/>
      <c r="II67" s="2"/>
      <c r="IJ67" s="2"/>
      <c r="IK67" s="2"/>
      <c r="IL67" s="2"/>
      <c r="IM67" s="2"/>
      <c r="IN67" s="2"/>
    </row>
    <row r="68" spans="1:248" ht="15" customHeight="1" x14ac:dyDescent="0.2">
      <c r="A68" s="28"/>
      <c r="B68" s="39" t="s">
        <v>189</v>
      </c>
      <c r="C68" s="168" t="s">
        <v>41</v>
      </c>
      <c r="D68" s="169"/>
      <c r="E68" s="169"/>
      <c r="F68" s="169"/>
      <c r="G68" s="169"/>
      <c r="H68" s="169"/>
      <c r="I68" s="169"/>
      <c r="J68" s="169"/>
      <c r="K68" s="54">
        <f>K69+K70</f>
        <v>0</v>
      </c>
      <c r="L68" s="54">
        <f>L69+L70</f>
        <v>0</v>
      </c>
      <c r="M68" s="54">
        <f t="shared" ref="M68:N68" si="18">M69+M70</f>
        <v>0</v>
      </c>
      <c r="N68" s="54">
        <f t="shared" si="18"/>
        <v>0</v>
      </c>
      <c r="O68" s="106" t="str">
        <f t="shared" si="10"/>
        <v>-</v>
      </c>
      <c r="Q68" s="4"/>
      <c r="R68" s="4"/>
      <c r="II68" s="2"/>
      <c r="IJ68" s="2"/>
      <c r="IK68" s="2"/>
      <c r="IL68" s="2"/>
      <c r="IM68" s="2"/>
      <c r="IN68" s="2"/>
    </row>
    <row r="69" spans="1:248" ht="15" customHeight="1" x14ac:dyDescent="0.2">
      <c r="A69" s="28"/>
      <c r="B69" s="121"/>
      <c r="C69" s="16" t="s">
        <v>190</v>
      </c>
      <c r="D69" s="168" t="s">
        <v>42</v>
      </c>
      <c r="E69" s="169"/>
      <c r="F69" s="169"/>
      <c r="G69" s="169"/>
      <c r="H69" s="169"/>
      <c r="I69" s="169"/>
      <c r="J69" s="169"/>
      <c r="K69" s="54"/>
      <c r="L69" s="54"/>
      <c r="M69" s="54"/>
      <c r="N69" s="54"/>
      <c r="O69" s="106" t="str">
        <f t="shared" si="10"/>
        <v>-</v>
      </c>
      <c r="Q69" s="4"/>
      <c r="R69" s="4"/>
      <c r="II69" s="2"/>
      <c r="IJ69" s="2"/>
      <c r="IK69" s="2"/>
      <c r="IL69" s="2"/>
      <c r="IM69" s="2"/>
      <c r="IN69" s="2"/>
    </row>
    <row r="70" spans="1:248" ht="15" customHeight="1" x14ac:dyDescent="0.2">
      <c r="A70" s="28"/>
      <c r="B70" s="121"/>
      <c r="C70" s="16" t="s">
        <v>191</v>
      </c>
      <c r="D70" s="168" t="s">
        <v>43</v>
      </c>
      <c r="E70" s="169"/>
      <c r="F70" s="169"/>
      <c r="G70" s="169"/>
      <c r="H70" s="169"/>
      <c r="I70" s="169"/>
      <c r="J70" s="169"/>
      <c r="K70" s="54"/>
      <c r="L70" s="54"/>
      <c r="M70" s="54"/>
      <c r="N70" s="54"/>
      <c r="O70" s="106" t="str">
        <f t="shared" si="10"/>
        <v>-</v>
      </c>
      <c r="Q70" s="4"/>
      <c r="R70" s="4"/>
      <c r="II70" s="2"/>
      <c r="IJ70" s="2"/>
      <c r="IK70" s="2"/>
      <c r="IL70" s="2"/>
      <c r="IM70" s="2"/>
      <c r="IN70" s="2"/>
    </row>
    <row r="71" spans="1:248" ht="15" customHeight="1" x14ac:dyDescent="0.2">
      <c r="A71" s="29" t="s">
        <v>192</v>
      </c>
      <c r="B71" s="170" t="s">
        <v>28</v>
      </c>
      <c r="C71" s="170"/>
      <c r="D71" s="170"/>
      <c r="E71" s="170"/>
      <c r="F71" s="170"/>
      <c r="G71" s="170"/>
      <c r="H71" s="170"/>
      <c r="I71" s="170"/>
      <c r="J71" s="171"/>
      <c r="K71" s="54">
        <f>K72+K81+K82+K83+K84</f>
        <v>1500000</v>
      </c>
      <c r="L71" s="54">
        <f>L72+L81+L82+L83+L84</f>
        <v>1707000</v>
      </c>
      <c r="M71" s="54">
        <f t="shared" ref="M71:N71" si="19">M72+M81+M82+M83+M84</f>
        <v>1746000</v>
      </c>
      <c r="N71" s="54">
        <f t="shared" si="19"/>
        <v>500000</v>
      </c>
      <c r="O71" s="106">
        <f t="shared" si="10"/>
        <v>113.79999999999998</v>
      </c>
      <c r="Q71" s="4"/>
      <c r="R71" s="4"/>
      <c r="II71" s="2"/>
      <c r="IJ71" s="2"/>
      <c r="IK71" s="2"/>
      <c r="IL71" s="2"/>
      <c r="IM71" s="2"/>
      <c r="IN71" s="2"/>
    </row>
    <row r="72" spans="1:248" ht="15" customHeight="1" x14ac:dyDescent="0.2">
      <c r="A72" s="30"/>
      <c r="B72" s="39" t="s">
        <v>193</v>
      </c>
      <c r="C72" s="167" t="s">
        <v>30</v>
      </c>
      <c r="D72" s="167"/>
      <c r="E72" s="167"/>
      <c r="F72" s="167"/>
      <c r="G72" s="167"/>
      <c r="H72" s="167"/>
      <c r="I72" s="167"/>
      <c r="J72" s="168"/>
      <c r="K72" s="54">
        <f>K73+K76+K77</f>
        <v>1500000</v>
      </c>
      <c r="L72" s="54">
        <f>L73+L76+L77</f>
        <v>1707000</v>
      </c>
      <c r="M72" s="54">
        <f t="shared" ref="M72:N72" si="20">M73+M76+M77</f>
        <v>1746000</v>
      </c>
      <c r="N72" s="54">
        <f t="shared" si="20"/>
        <v>500000</v>
      </c>
      <c r="O72" s="106">
        <f t="shared" si="10"/>
        <v>113.79999999999998</v>
      </c>
      <c r="Q72" s="4"/>
      <c r="R72" s="4"/>
      <c r="II72" s="2"/>
      <c r="IJ72" s="2"/>
      <c r="IK72" s="2"/>
      <c r="IL72" s="2"/>
      <c r="IM72" s="2"/>
      <c r="IN72" s="2"/>
    </row>
    <row r="73" spans="1:248" ht="15" customHeight="1" thickBot="1" x14ac:dyDescent="0.25">
      <c r="A73" s="30"/>
      <c r="B73" s="39"/>
      <c r="C73" s="16" t="s">
        <v>194</v>
      </c>
      <c r="D73" s="167" t="s">
        <v>31</v>
      </c>
      <c r="E73" s="167"/>
      <c r="F73" s="167"/>
      <c r="G73" s="167"/>
      <c r="H73" s="167"/>
      <c r="I73" s="167"/>
      <c r="J73" s="168"/>
      <c r="K73" s="54"/>
      <c r="L73" s="54"/>
      <c r="M73" s="54"/>
      <c r="N73" s="54"/>
      <c r="O73" s="106" t="str">
        <f t="shared" si="10"/>
        <v>-</v>
      </c>
      <c r="Q73" s="4"/>
      <c r="R73" s="4"/>
      <c r="II73" s="2"/>
      <c r="IJ73" s="2"/>
      <c r="IK73" s="2"/>
      <c r="IL73" s="2"/>
      <c r="IM73" s="2"/>
      <c r="IN73" s="2"/>
    </row>
    <row r="74" spans="1:248" ht="15" customHeight="1" x14ac:dyDescent="0.2">
      <c r="A74" s="161" t="s">
        <v>3</v>
      </c>
      <c r="B74" s="162"/>
      <c r="C74" s="162"/>
      <c r="D74" s="162"/>
      <c r="E74" s="162"/>
      <c r="F74" s="162"/>
      <c r="G74" s="162"/>
      <c r="H74" s="162"/>
      <c r="I74" s="162"/>
      <c r="J74" s="163"/>
      <c r="K74" s="150" t="s">
        <v>360</v>
      </c>
      <c r="L74" s="150" t="s">
        <v>368</v>
      </c>
      <c r="M74" s="150" t="s">
        <v>361</v>
      </c>
      <c r="N74" s="150" t="s">
        <v>352</v>
      </c>
      <c r="O74" s="159" t="s">
        <v>301</v>
      </c>
      <c r="Q74" s="4"/>
      <c r="R74" s="4"/>
      <c r="II74" s="2"/>
      <c r="IJ74" s="2"/>
      <c r="IK74" s="2"/>
      <c r="IL74" s="2"/>
      <c r="IM74" s="2"/>
      <c r="IN74" s="2"/>
    </row>
    <row r="75" spans="1:248" ht="23.25" customHeight="1" x14ac:dyDescent="0.2">
      <c r="A75" s="164"/>
      <c r="B75" s="165"/>
      <c r="C75" s="165"/>
      <c r="D75" s="165"/>
      <c r="E75" s="165"/>
      <c r="F75" s="165"/>
      <c r="G75" s="165"/>
      <c r="H75" s="165"/>
      <c r="I75" s="165"/>
      <c r="J75" s="166"/>
      <c r="K75" s="151"/>
      <c r="L75" s="151"/>
      <c r="M75" s="151"/>
      <c r="N75" s="151"/>
      <c r="O75" s="160"/>
      <c r="Q75" s="4"/>
      <c r="R75" s="4"/>
      <c r="II75" s="2"/>
      <c r="IJ75" s="2"/>
      <c r="IK75" s="2"/>
      <c r="IL75" s="2"/>
      <c r="IM75" s="2"/>
      <c r="IN75" s="2"/>
    </row>
    <row r="76" spans="1:248" ht="15" customHeight="1" x14ac:dyDescent="0.2">
      <c r="A76" s="30"/>
      <c r="B76" s="39"/>
      <c r="C76" s="16" t="s">
        <v>195</v>
      </c>
      <c r="D76" s="167" t="s">
        <v>353</v>
      </c>
      <c r="E76" s="167"/>
      <c r="F76" s="167"/>
      <c r="G76" s="167"/>
      <c r="H76" s="167"/>
      <c r="I76" s="167"/>
      <c r="J76" s="168"/>
      <c r="K76" s="54">
        <v>900000</v>
      </c>
      <c r="L76" s="54">
        <v>1107000</v>
      </c>
      <c r="M76" s="54">
        <v>1146000</v>
      </c>
      <c r="N76" s="54">
        <v>500000</v>
      </c>
      <c r="O76" s="106">
        <f t="shared" si="10"/>
        <v>123</v>
      </c>
      <c r="Q76" s="4"/>
      <c r="R76" s="4"/>
      <c r="II76" s="2"/>
      <c r="IJ76" s="2"/>
      <c r="IK76" s="2"/>
      <c r="IL76" s="2"/>
      <c r="IM76" s="2"/>
      <c r="IN76" s="2"/>
    </row>
    <row r="77" spans="1:248" ht="15" customHeight="1" x14ac:dyDescent="0.2">
      <c r="A77" s="30"/>
      <c r="B77" s="39"/>
      <c r="C77" s="16" t="s">
        <v>196</v>
      </c>
      <c r="D77" s="167" t="s">
        <v>32</v>
      </c>
      <c r="E77" s="167"/>
      <c r="F77" s="167"/>
      <c r="G77" s="167"/>
      <c r="H77" s="167"/>
      <c r="I77" s="167"/>
      <c r="J77" s="168"/>
      <c r="K77" s="54">
        <f>SUM(K78:K80)</f>
        <v>600000</v>
      </c>
      <c r="L77" s="54">
        <f>SUM(L78:L80)</f>
        <v>600000</v>
      </c>
      <c r="M77" s="54">
        <f t="shared" ref="M77:N77" si="21">SUM(M78:M80)</f>
        <v>600000</v>
      </c>
      <c r="N77" s="54">
        <f t="shared" si="21"/>
        <v>0</v>
      </c>
      <c r="O77" s="106">
        <f t="shared" si="10"/>
        <v>100</v>
      </c>
      <c r="Q77" s="4"/>
      <c r="R77" s="4"/>
      <c r="II77" s="2"/>
      <c r="IJ77" s="2"/>
      <c r="IK77" s="2"/>
      <c r="IL77" s="2"/>
      <c r="IM77" s="2"/>
      <c r="IN77" s="2"/>
    </row>
    <row r="78" spans="1:248" ht="15" customHeight="1" x14ac:dyDescent="0.2">
      <c r="A78" s="30"/>
      <c r="B78" s="39"/>
      <c r="C78" s="16"/>
      <c r="D78" s="122" t="s">
        <v>340</v>
      </c>
      <c r="E78" s="168" t="s">
        <v>354</v>
      </c>
      <c r="F78" s="153"/>
      <c r="G78" s="153"/>
      <c r="H78" s="153"/>
      <c r="I78" s="153"/>
      <c r="J78" s="154"/>
      <c r="K78" s="54">
        <v>600000</v>
      </c>
      <c r="L78" s="54">
        <v>600000</v>
      </c>
      <c r="M78" s="54">
        <v>600000</v>
      </c>
      <c r="N78" s="54"/>
      <c r="O78" s="106"/>
      <c r="Q78" s="4"/>
      <c r="R78" s="4"/>
      <c r="II78" s="2"/>
      <c r="IJ78" s="2"/>
      <c r="IK78" s="2"/>
      <c r="IL78" s="2"/>
      <c r="IM78" s="2"/>
      <c r="IN78" s="2"/>
    </row>
    <row r="79" spans="1:248" ht="15" customHeight="1" x14ac:dyDescent="0.2">
      <c r="A79" s="141"/>
      <c r="B79" s="84"/>
      <c r="C79" s="119"/>
      <c r="D79" s="134" t="s">
        <v>341</v>
      </c>
      <c r="E79" s="197" t="s">
        <v>347</v>
      </c>
      <c r="F79" s="198"/>
      <c r="G79" s="198"/>
      <c r="H79" s="198"/>
      <c r="I79" s="198"/>
      <c r="J79" s="199"/>
      <c r="K79" s="53"/>
      <c r="L79" s="53"/>
      <c r="M79" s="53"/>
      <c r="N79" s="53"/>
      <c r="O79" s="105"/>
      <c r="Q79" s="4"/>
      <c r="R79" s="4"/>
      <c r="II79" s="2"/>
      <c r="IJ79" s="2"/>
      <c r="IK79" s="2"/>
      <c r="IL79" s="2"/>
      <c r="IM79" s="2"/>
      <c r="IN79" s="2"/>
    </row>
    <row r="80" spans="1:248" ht="15" customHeight="1" x14ac:dyDescent="0.2">
      <c r="A80" s="30"/>
      <c r="B80" s="39"/>
      <c r="C80" s="16"/>
      <c r="D80" s="122" t="s">
        <v>342</v>
      </c>
      <c r="E80" s="168" t="s">
        <v>348</v>
      </c>
      <c r="F80" s="153"/>
      <c r="G80" s="153"/>
      <c r="H80" s="153"/>
      <c r="I80" s="153"/>
      <c r="J80" s="154"/>
      <c r="K80" s="54"/>
      <c r="L80" s="54"/>
      <c r="M80" s="54"/>
      <c r="N80" s="54"/>
      <c r="O80" s="106"/>
      <c r="Q80" s="4"/>
      <c r="R80" s="4"/>
      <c r="II80" s="2"/>
      <c r="IJ80" s="2"/>
      <c r="IK80" s="2"/>
      <c r="IL80" s="2"/>
      <c r="IM80" s="2"/>
      <c r="IN80" s="2"/>
    </row>
    <row r="81" spans="1:248" ht="15" customHeight="1" x14ac:dyDescent="0.2">
      <c r="A81" s="30"/>
      <c r="B81" s="39" t="s">
        <v>197</v>
      </c>
      <c r="C81" s="167" t="s">
        <v>33</v>
      </c>
      <c r="D81" s="167"/>
      <c r="E81" s="167"/>
      <c r="F81" s="167"/>
      <c r="G81" s="167"/>
      <c r="H81" s="167"/>
      <c r="I81" s="167"/>
      <c r="J81" s="168"/>
      <c r="K81" s="54"/>
      <c r="L81" s="54"/>
      <c r="M81" s="54"/>
      <c r="N81" s="54"/>
      <c r="O81" s="106" t="str">
        <f t="shared" si="10"/>
        <v>-</v>
      </c>
      <c r="Q81" s="4"/>
      <c r="R81" s="4"/>
      <c r="II81" s="2"/>
      <c r="IJ81" s="2"/>
      <c r="IK81" s="2"/>
      <c r="IL81" s="2"/>
      <c r="IM81" s="2"/>
      <c r="IN81" s="2"/>
    </row>
    <row r="82" spans="1:248" ht="15" customHeight="1" x14ac:dyDescent="0.2">
      <c r="A82" s="30"/>
      <c r="B82" s="39" t="s">
        <v>198</v>
      </c>
      <c r="C82" s="167" t="s">
        <v>34</v>
      </c>
      <c r="D82" s="167"/>
      <c r="E82" s="167"/>
      <c r="F82" s="167"/>
      <c r="G82" s="167"/>
      <c r="H82" s="167"/>
      <c r="I82" s="167"/>
      <c r="J82" s="168"/>
      <c r="K82" s="54"/>
      <c r="L82" s="54"/>
      <c r="M82" s="54"/>
      <c r="N82" s="54"/>
      <c r="O82" s="106" t="str">
        <f t="shared" si="10"/>
        <v>-</v>
      </c>
      <c r="Q82" s="4"/>
      <c r="R82" s="4"/>
      <c r="II82" s="2"/>
      <c r="IJ82" s="2"/>
      <c r="IK82" s="2"/>
      <c r="IL82" s="2"/>
      <c r="IM82" s="2"/>
      <c r="IN82" s="2"/>
    </row>
    <row r="83" spans="1:248" ht="15" customHeight="1" x14ac:dyDescent="0.2">
      <c r="A83" s="30"/>
      <c r="B83" s="39" t="s">
        <v>199</v>
      </c>
      <c r="C83" s="168" t="s">
        <v>200</v>
      </c>
      <c r="D83" s="169"/>
      <c r="E83" s="169"/>
      <c r="F83" s="169"/>
      <c r="G83" s="169"/>
      <c r="H83" s="169"/>
      <c r="I83" s="169"/>
      <c r="J83" s="169"/>
      <c r="K83" s="54"/>
      <c r="L83" s="54"/>
      <c r="M83" s="54"/>
      <c r="N83" s="54"/>
      <c r="O83" s="106" t="str">
        <f t="shared" si="10"/>
        <v>-</v>
      </c>
      <c r="Q83" s="4"/>
      <c r="R83" s="4"/>
      <c r="II83" s="2"/>
      <c r="IJ83" s="2"/>
      <c r="IK83" s="2"/>
      <c r="IL83" s="2"/>
      <c r="IM83" s="2"/>
      <c r="IN83" s="2"/>
    </row>
    <row r="84" spans="1:248" ht="15" customHeight="1" x14ac:dyDescent="0.2">
      <c r="A84" s="30"/>
      <c r="B84" s="39" t="s">
        <v>201</v>
      </c>
      <c r="C84" s="167" t="s">
        <v>35</v>
      </c>
      <c r="D84" s="167"/>
      <c r="E84" s="167"/>
      <c r="F84" s="167"/>
      <c r="G84" s="167"/>
      <c r="H84" s="167"/>
      <c r="I84" s="167"/>
      <c r="J84" s="168"/>
      <c r="K84" s="54"/>
      <c r="L84" s="54"/>
      <c r="M84" s="54"/>
      <c r="N84" s="54"/>
      <c r="O84" s="106" t="str">
        <f t="shared" si="10"/>
        <v>-</v>
      </c>
      <c r="Q84" s="4"/>
      <c r="R84" s="4"/>
      <c r="II84" s="2"/>
      <c r="IJ84" s="2"/>
      <c r="IK84" s="2"/>
      <c r="IL84" s="2"/>
      <c r="IM84" s="2"/>
      <c r="IN84" s="2"/>
    </row>
    <row r="85" spans="1:248" ht="15" customHeight="1" x14ac:dyDescent="0.2">
      <c r="A85" s="29" t="s">
        <v>202</v>
      </c>
      <c r="B85" s="170" t="s">
        <v>44</v>
      </c>
      <c r="C85" s="170"/>
      <c r="D85" s="170"/>
      <c r="E85" s="170"/>
      <c r="F85" s="170"/>
      <c r="G85" s="170"/>
      <c r="H85" s="170"/>
      <c r="I85" s="170"/>
      <c r="J85" s="171"/>
      <c r="K85" s="54">
        <f>K86+K89+K90</f>
        <v>0</v>
      </c>
      <c r="L85" s="54">
        <f>L86+L89+L90</f>
        <v>15462.4</v>
      </c>
      <c r="M85" s="54">
        <f t="shared" ref="M85:N85" si="22">M86+M89+M90</f>
        <v>15512.5</v>
      </c>
      <c r="N85" s="54">
        <f t="shared" si="22"/>
        <v>0</v>
      </c>
      <c r="O85" s="106" t="str">
        <f t="shared" si="10"/>
        <v>-</v>
      </c>
      <c r="Q85" s="4"/>
      <c r="R85" s="4"/>
      <c r="II85" s="2"/>
      <c r="IJ85" s="2"/>
      <c r="IK85" s="2"/>
      <c r="IL85" s="2"/>
      <c r="IM85" s="2"/>
      <c r="IN85" s="2"/>
    </row>
    <row r="86" spans="1:248" ht="15" customHeight="1" x14ac:dyDescent="0.2">
      <c r="A86" s="31"/>
      <c r="B86" s="40" t="s">
        <v>203</v>
      </c>
      <c r="C86" s="168" t="s">
        <v>52</v>
      </c>
      <c r="D86" s="169"/>
      <c r="E86" s="169"/>
      <c r="F86" s="169"/>
      <c r="G86" s="169"/>
      <c r="H86" s="169"/>
      <c r="I86" s="169"/>
      <c r="J86" s="169"/>
      <c r="K86" s="55">
        <f>SUM(K87:K88)</f>
        <v>0</v>
      </c>
      <c r="L86" s="55">
        <f>SUM(L87:L88)</f>
        <v>15462.4</v>
      </c>
      <c r="M86" s="55">
        <f t="shared" ref="M86:N86" si="23">SUM(M87:M88)</f>
        <v>15512.5</v>
      </c>
      <c r="N86" s="55">
        <f t="shared" si="23"/>
        <v>0</v>
      </c>
      <c r="O86" s="109" t="str">
        <f t="shared" si="10"/>
        <v>-</v>
      </c>
      <c r="Q86" s="4"/>
      <c r="R86" s="4"/>
      <c r="II86" s="2"/>
      <c r="IJ86" s="2"/>
      <c r="IK86" s="2"/>
      <c r="IL86" s="2"/>
      <c r="IM86" s="2"/>
      <c r="IN86" s="2"/>
    </row>
    <row r="87" spans="1:248" ht="15" customHeight="1" x14ac:dyDescent="0.2">
      <c r="A87" s="31"/>
      <c r="B87" s="40"/>
      <c r="C87" s="120" t="s">
        <v>284</v>
      </c>
      <c r="D87" s="169" t="s">
        <v>286</v>
      </c>
      <c r="E87" s="169"/>
      <c r="F87" s="169"/>
      <c r="G87" s="169"/>
      <c r="H87" s="169"/>
      <c r="I87" s="169"/>
      <c r="J87" s="169"/>
      <c r="K87" s="55"/>
      <c r="L87" s="55"/>
      <c r="M87" s="55"/>
      <c r="N87" s="55"/>
      <c r="O87" s="109" t="str">
        <f t="shared" si="10"/>
        <v>-</v>
      </c>
      <c r="Q87" s="4"/>
      <c r="R87" s="4"/>
      <c r="II87" s="2"/>
      <c r="IJ87" s="2"/>
      <c r="IK87" s="2"/>
      <c r="IL87" s="2"/>
      <c r="IM87" s="2"/>
      <c r="IN87" s="2"/>
    </row>
    <row r="88" spans="1:248" ht="15" customHeight="1" x14ac:dyDescent="0.2">
      <c r="A88" s="31"/>
      <c r="B88" s="40"/>
      <c r="C88" s="120" t="s">
        <v>285</v>
      </c>
      <c r="D88" s="169" t="s">
        <v>287</v>
      </c>
      <c r="E88" s="169"/>
      <c r="F88" s="169"/>
      <c r="G88" s="169"/>
      <c r="H88" s="169"/>
      <c r="I88" s="169"/>
      <c r="J88" s="169"/>
      <c r="K88" s="55"/>
      <c r="L88" s="55">
        <v>15462.4</v>
      </c>
      <c r="M88" s="55">
        <v>15512.5</v>
      </c>
      <c r="N88" s="55"/>
      <c r="O88" s="109" t="str">
        <f t="shared" si="10"/>
        <v>-</v>
      </c>
      <c r="Q88" s="4"/>
      <c r="R88" s="4"/>
      <c r="II88" s="2"/>
      <c r="IJ88" s="2"/>
      <c r="IK88" s="2"/>
      <c r="IL88" s="2"/>
      <c r="IM88" s="2"/>
      <c r="IN88" s="2"/>
    </row>
    <row r="89" spans="1:248" ht="15" customHeight="1" x14ac:dyDescent="0.2">
      <c r="A89" s="31"/>
      <c r="B89" s="40" t="s">
        <v>204</v>
      </c>
      <c r="C89" s="168" t="s">
        <v>53</v>
      </c>
      <c r="D89" s="169"/>
      <c r="E89" s="169"/>
      <c r="F89" s="169"/>
      <c r="G89" s="169"/>
      <c r="H89" s="169"/>
      <c r="I89" s="169"/>
      <c r="J89" s="169"/>
      <c r="K89" s="55"/>
      <c r="L89" s="55"/>
      <c r="M89" s="55"/>
      <c r="N89" s="55"/>
      <c r="O89" s="109" t="str">
        <f t="shared" si="10"/>
        <v>-</v>
      </c>
      <c r="Q89" s="4"/>
      <c r="R89" s="4"/>
      <c r="II89" s="2"/>
      <c r="IJ89" s="2"/>
      <c r="IK89" s="2"/>
      <c r="IL89" s="2"/>
      <c r="IM89" s="2"/>
      <c r="IN89" s="2"/>
    </row>
    <row r="90" spans="1:248" ht="15" customHeight="1" x14ac:dyDescent="0.2">
      <c r="A90" s="31"/>
      <c r="B90" s="39" t="s">
        <v>205</v>
      </c>
      <c r="C90" s="167" t="s">
        <v>45</v>
      </c>
      <c r="D90" s="167"/>
      <c r="E90" s="167"/>
      <c r="F90" s="167"/>
      <c r="G90" s="167"/>
      <c r="H90" s="167"/>
      <c r="I90" s="167"/>
      <c r="J90" s="168"/>
      <c r="K90" s="55">
        <f>SUM(K91:K94)</f>
        <v>0</v>
      </c>
      <c r="L90" s="55">
        <f>SUM(L91:L94)</f>
        <v>0</v>
      </c>
      <c r="M90" s="55">
        <f t="shared" ref="M90:N90" si="24">SUM(M91:M94)</f>
        <v>0</v>
      </c>
      <c r="N90" s="55">
        <f t="shared" si="24"/>
        <v>0</v>
      </c>
      <c r="O90" s="109" t="str">
        <f t="shared" si="10"/>
        <v>-</v>
      </c>
      <c r="Q90" s="4"/>
      <c r="R90" s="4"/>
      <c r="II90" s="2"/>
      <c r="IJ90" s="2"/>
      <c r="IK90" s="2"/>
      <c r="IL90" s="2"/>
      <c r="IM90" s="2"/>
      <c r="IN90" s="2"/>
    </row>
    <row r="91" spans="1:248" ht="15" customHeight="1" x14ac:dyDescent="0.2">
      <c r="A91" s="29"/>
      <c r="B91" s="39"/>
      <c r="C91" s="16" t="s">
        <v>206</v>
      </c>
      <c r="D91" s="168" t="s">
        <v>209</v>
      </c>
      <c r="E91" s="169"/>
      <c r="F91" s="169"/>
      <c r="G91" s="169"/>
      <c r="H91" s="169"/>
      <c r="I91" s="169"/>
      <c r="J91" s="169"/>
      <c r="K91" s="54"/>
      <c r="L91" s="54"/>
      <c r="M91" s="54"/>
      <c r="N91" s="54"/>
      <c r="O91" s="106" t="str">
        <f t="shared" si="10"/>
        <v>-</v>
      </c>
      <c r="Q91" s="4"/>
      <c r="R91" s="4"/>
      <c r="II91" s="2"/>
      <c r="IJ91" s="2"/>
      <c r="IK91" s="2"/>
      <c r="IL91" s="2"/>
      <c r="IM91" s="2"/>
      <c r="IN91" s="2"/>
    </row>
    <row r="92" spans="1:248" ht="15" customHeight="1" x14ac:dyDescent="0.2">
      <c r="A92" s="118"/>
      <c r="B92" s="84"/>
      <c r="C92" s="119" t="s">
        <v>207</v>
      </c>
      <c r="D92" s="197" t="s">
        <v>210</v>
      </c>
      <c r="E92" s="200"/>
      <c r="F92" s="200"/>
      <c r="G92" s="200"/>
      <c r="H92" s="200"/>
      <c r="I92" s="200"/>
      <c r="J92" s="200"/>
      <c r="K92" s="53"/>
      <c r="L92" s="53"/>
      <c r="M92" s="53"/>
      <c r="N92" s="53"/>
      <c r="O92" s="105" t="str">
        <f t="shared" si="10"/>
        <v>-</v>
      </c>
      <c r="Q92" s="4"/>
      <c r="R92" s="4"/>
      <c r="II92" s="2"/>
      <c r="IJ92" s="2"/>
      <c r="IK92" s="2"/>
      <c r="IL92" s="2"/>
      <c r="IM92" s="2"/>
      <c r="IN92" s="2"/>
    </row>
    <row r="93" spans="1:248" ht="15" customHeight="1" x14ac:dyDescent="0.2">
      <c r="A93" s="118"/>
      <c r="B93" s="84"/>
      <c r="C93" s="119" t="s">
        <v>208</v>
      </c>
      <c r="D93" s="197" t="s">
        <v>45</v>
      </c>
      <c r="E93" s="200"/>
      <c r="F93" s="200"/>
      <c r="G93" s="200"/>
      <c r="H93" s="200"/>
      <c r="I93" s="200"/>
      <c r="J93" s="216"/>
      <c r="K93" s="53"/>
      <c r="L93" s="53"/>
      <c r="M93" s="53"/>
      <c r="N93" s="53"/>
      <c r="O93" s="105" t="str">
        <f t="shared" si="10"/>
        <v>-</v>
      </c>
      <c r="Q93" s="4"/>
      <c r="R93" s="4"/>
      <c r="II93" s="2"/>
      <c r="IJ93" s="2"/>
      <c r="IK93" s="2"/>
      <c r="IL93" s="2"/>
      <c r="IM93" s="2"/>
      <c r="IN93" s="2"/>
    </row>
    <row r="94" spans="1:248" ht="15" customHeight="1" x14ac:dyDescent="0.2">
      <c r="A94" s="28"/>
      <c r="B94" s="39"/>
      <c r="C94" s="16" t="s">
        <v>316</v>
      </c>
      <c r="D94" s="168" t="s">
        <v>317</v>
      </c>
      <c r="E94" s="169"/>
      <c r="F94" s="169"/>
      <c r="G94" s="169"/>
      <c r="H94" s="169"/>
      <c r="I94" s="169"/>
      <c r="J94" s="215"/>
      <c r="K94" s="54"/>
      <c r="L94" s="54"/>
      <c r="M94" s="54"/>
      <c r="N94" s="54"/>
      <c r="O94" s="106" t="str">
        <f t="shared" si="10"/>
        <v>-</v>
      </c>
      <c r="Q94" s="4"/>
      <c r="R94" s="4"/>
      <c r="II94" s="2"/>
      <c r="IJ94" s="2"/>
      <c r="IK94" s="2"/>
      <c r="IL94" s="2"/>
      <c r="IM94" s="2"/>
      <c r="IN94" s="2"/>
    </row>
    <row r="95" spans="1:248" ht="15" customHeight="1" x14ac:dyDescent="0.2">
      <c r="A95" s="92" t="s">
        <v>320</v>
      </c>
      <c r="B95" s="200" t="s">
        <v>318</v>
      </c>
      <c r="C95" s="217"/>
      <c r="D95" s="217"/>
      <c r="E95" s="217"/>
      <c r="F95" s="217"/>
      <c r="G95" s="217"/>
      <c r="H95" s="217"/>
      <c r="I95" s="217"/>
      <c r="J95" s="217"/>
      <c r="K95" s="53">
        <f>K96+K97</f>
        <v>1530000</v>
      </c>
      <c r="L95" s="53">
        <f t="shared" ref="L95" si="25">L96+L97</f>
        <v>1133650.4099999999</v>
      </c>
      <c r="M95" s="53">
        <f t="shared" ref="M95:N95" si="26">M96+M97</f>
        <v>1514011.27</v>
      </c>
      <c r="N95" s="53">
        <f t="shared" si="26"/>
        <v>1600000</v>
      </c>
      <c r="O95" s="105">
        <f t="shared" si="10"/>
        <v>74.094798039215675</v>
      </c>
      <c r="Q95" s="4"/>
      <c r="R95" s="4"/>
      <c r="II95" s="2"/>
      <c r="IJ95" s="2"/>
      <c r="IK95" s="2"/>
      <c r="IL95" s="2"/>
      <c r="IM95" s="2"/>
      <c r="IN95" s="2"/>
    </row>
    <row r="96" spans="1:248" ht="15" customHeight="1" x14ac:dyDescent="0.2">
      <c r="A96" s="93"/>
      <c r="B96" s="90" t="s">
        <v>321</v>
      </c>
      <c r="C96" s="169" t="s">
        <v>319</v>
      </c>
      <c r="D96" s="218"/>
      <c r="E96" s="218"/>
      <c r="F96" s="218"/>
      <c r="G96" s="218"/>
      <c r="H96" s="218"/>
      <c r="I96" s="218"/>
      <c r="J96" s="218"/>
      <c r="K96" s="54">
        <v>1020000</v>
      </c>
      <c r="L96" s="54">
        <v>762929.82</v>
      </c>
      <c r="M96" s="54">
        <v>1017239.76</v>
      </c>
      <c r="N96" s="54">
        <v>1018000</v>
      </c>
      <c r="O96" s="106">
        <f t="shared" si="10"/>
        <v>74.797041176470586</v>
      </c>
      <c r="Q96" s="4"/>
      <c r="R96" s="4"/>
      <c r="II96" s="2"/>
      <c r="IJ96" s="2"/>
      <c r="IK96" s="2"/>
      <c r="IL96" s="2"/>
      <c r="IM96" s="2"/>
      <c r="IN96" s="2"/>
    </row>
    <row r="97" spans="1:248" ht="15" customHeight="1" x14ac:dyDescent="0.2">
      <c r="A97" s="94"/>
      <c r="B97" s="91" t="s">
        <v>323</v>
      </c>
      <c r="C97" s="219" t="s">
        <v>355</v>
      </c>
      <c r="D97" s="220"/>
      <c r="E97" s="220"/>
      <c r="F97" s="220"/>
      <c r="G97" s="220"/>
      <c r="H97" s="220"/>
      <c r="I97" s="220"/>
      <c r="J97" s="220"/>
      <c r="K97" s="81">
        <v>510000</v>
      </c>
      <c r="L97" s="81">
        <v>370720.59</v>
      </c>
      <c r="M97" s="81">
        <v>496771.51</v>
      </c>
      <c r="N97" s="81">
        <v>582000</v>
      </c>
      <c r="O97" s="106">
        <f t="shared" si="10"/>
        <v>72.690311764705882</v>
      </c>
      <c r="Q97" s="4"/>
      <c r="R97" s="4"/>
      <c r="II97" s="2"/>
      <c r="IJ97" s="2"/>
      <c r="IK97" s="2"/>
      <c r="IL97" s="2"/>
      <c r="IM97" s="2"/>
      <c r="IN97" s="2"/>
    </row>
    <row r="98" spans="1:248" ht="15" customHeight="1" x14ac:dyDescent="0.2">
      <c r="A98" s="189" t="s">
        <v>322</v>
      </c>
      <c r="B98" s="190"/>
      <c r="C98" s="190"/>
      <c r="D98" s="190"/>
      <c r="E98" s="190"/>
      <c r="F98" s="190"/>
      <c r="G98" s="190"/>
      <c r="H98" s="190"/>
      <c r="I98" s="190"/>
      <c r="J98" s="191"/>
      <c r="K98" s="187">
        <f>K21+K63+K71+K85+K95</f>
        <v>7549500</v>
      </c>
      <c r="L98" s="187">
        <f t="shared" ref="L98" si="27">L21+L63+L71+L85+L95</f>
        <v>7895358.0099999998</v>
      </c>
      <c r="M98" s="187">
        <f t="shared" ref="M98:N98" si="28">M21+M63+M71+M85+M95</f>
        <v>8423331.8499999996</v>
      </c>
      <c r="N98" s="187">
        <f t="shared" si="28"/>
        <v>6731500</v>
      </c>
      <c r="O98" s="195">
        <f t="shared" si="10"/>
        <v>104.58120418570766</v>
      </c>
      <c r="Q98" s="4"/>
      <c r="R98" s="4"/>
      <c r="II98" s="2"/>
      <c r="IJ98" s="2"/>
      <c r="IK98" s="2"/>
      <c r="IL98" s="2"/>
      <c r="IM98" s="2"/>
      <c r="IN98" s="2"/>
    </row>
    <row r="99" spans="1:248" ht="15" customHeight="1" thickBot="1" x14ac:dyDescent="0.25">
      <c r="A99" s="192"/>
      <c r="B99" s="193"/>
      <c r="C99" s="193"/>
      <c r="D99" s="193"/>
      <c r="E99" s="193"/>
      <c r="F99" s="193"/>
      <c r="G99" s="193"/>
      <c r="H99" s="193"/>
      <c r="I99" s="193"/>
      <c r="J99" s="194"/>
      <c r="K99" s="188"/>
      <c r="L99" s="188"/>
      <c r="M99" s="188"/>
      <c r="N99" s="188"/>
      <c r="O99" s="196" t="str">
        <f t="shared" si="10"/>
        <v>-</v>
      </c>
      <c r="Q99" s="4"/>
      <c r="R99" s="4"/>
      <c r="II99" s="2"/>
      <c r="IJ99" s="2"/>
      <c r="IK99" s="2"/>
      <c r="IL99" s="2"/>
      <c r="IM99" s="2"/>
      <c r="IN99" s="2"/>
    </row>
    <row r="100" spans="1:248" ht="15" customHeight="1" thickBot="1" x14ac:dyDescent="0.25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1"/>
      <c r="M100" s="71"/>
      <c r="N100" s="71"/>
      <c r="O100" s="72"/>
      <c r="Q100" s="4"/>
      <c r="R100" s="4"/>
      <c r="II100" s="2"/>
      <c r="IJ100" s="2"/>
      <c r="IK100" s="2"/>
      <c r="IL100" s="2"/>
      <c r="IM100" s="2"/>
      <c r="IN100" s="2"/>
    </row>
    <row r="101" spans="1:248" ht="15" customHeight="1" x14ac:dyDescent="0.2">
      <c r="A101" s="144" t="s">
        <v>2</v>
      </c>
      <c r="B101" s="145"/>
      <c r="C101" s="145"/>
      <c r="D101" s="145"/>
      <c r="E101" s="145"/>
      <c r="F101" s="145"/>
      <c r="G101" s="145"/>
      <c r="H101" s="145"/>
      <c r="I101" s="145"/>
      <c r="J101" s="146"/>
      <c r="K101" s="150" t="s">
        <v>360</v>
      </c>
      <c r="L101" s="145" t="s">
        <v>368</v>
      </c>
      <c r="M101" s="145" t="s">
        <v>361</v>
      </c>
      <c r="N101" s="145" t="s">
        <v>352</v>
      </c>
      <c r="O101" s="142" t="s">
        <v>301</v>
      </c>
      <c r="Q101" s="4"/>
      <c r="R101" s="4"/>
      <c r="II101" s="2"/>
      <c r="IJ101" s="2"/>
      <c r="IK101" s="2"/>
      <c r="IL101" s="2"/>
      <c r="IM101" s="2"/>
      <c r="IN101" s="2"/>
    </row>
    <row r="102" spans="1:248" ht="25.5" customHeight="1" x14ac:dyDescent="0.2">
      <c r="A102" s="147"/>
      <c r="B102" s="148"/>
      <c r="C102" s="148"/>
      <c r="D102" s="148"/>
      <c r="E102" s="148"/>
      <c r="F102" s="148"/>
      <c r="G102" s="148"/>
      <c r="H102" s="148"/>
      <c r="I102" s="148"/>
      <c r="J102" s="149"/>
      <c r="K102" s="151"/>
      <c r="L102" s="148"/>
      <c r="M102" s="148"/>
      <c r="N102" s="148"/>
      <c r="O102" s="143"/>
      <c r="Q102" s="4"/>
      <c r="R102" s="4"/>
      <c r="II102" s="2"/>
      <c r="IJ102" s="2"/>
      <c r="IK102" s="2"/>
      <c r="IL102" s="2"/>
      <c r="IM102" s="2"/>
      <c r="IN102" s="2"/>
    </row>
    <row r="103" spans="1:248" ht="11.25" customHeight="1" x14ac:dyDescent="0.2">
      <c r="A103" s="205" t="s">
        <v>295</v>
      </c>
      <c r="B103" s="206"/>
      <c r="C103" s="206"/>
      <c r="D103" s="206"/>
      <c r="E103" s="206"/>
      <c r="F103" s="206"/>
      <c r="G103" s="206"/>
      <c r="H103" s="206"/>
      <c r="I103" s="206"/>
      <c r="J103" s="206"/>
      <c r="K103" s="74" t="s">
        <v>296</v>
      </c>
      <c r="L103" s="74" t="s">
        <v>298</v>
      </c>
      <c r="M103" s="74" t="s">
        <v>298</v>
      </c>
      <c r="N103" s="74" t="s">
        <v>298</v>
      </c>
      <c r="O103" s="76" t="s">
        <v>300</v>
      </c>
      <c r="Q103" s="4"/>
      <c r="R103" s="4"/>
      <c r="II103" s="2"/>
      <c r="IJ103" s="2"/>
      <c r="IK103" s="2"/>
      <c r="IL103" s="2"/>
      <c r="IM103" s="2"/>
      <c r="IN103" s="2"/>
    </row>
    <row r="104" spans="1:248" ht="15" customHeight="1" x14ac:dyDescent="0.2">
      <c r="A104" s="33">
        <v>4</v>
      </c>
      <c r="B104" s="213" t="s">
        <v>47</v>
      </c>
      <c r="C104" s="213"/>
      <c r="D104" s="213"/>
      <c r="E104" s="213"/>
      <c r="F104" s="213"/>
      <c r="G104" s="213"/>
      <c r="H104" s="213"/>
      <c r="I104" s="213"/>
      <c r="J104" s="214"/>
      <c r="K104" s="56">
        <f>K105+K124+K200+K201+K212+K220</f>
        <v>5814600</v>
      </c>
      <c r="L104" s="56">
        <f>L105+L124+L200+L201+L212+L220</f>
        <v>4609045.9800000004</v>
      </c>
      <c r="M104" s="56">
        <f t="shared" ref="M104:N104" si="29">M105+M124+M200+M201+M212+M220</f>
        <v>5605900</v>
      </c>
      <c r="N104" s="56">
        <f t="shared" si="29"/>
        <v>6173100</v>
      </c>
      <c r="O104" s="65">
        <f t="shared" ref="O104:O175" si="30">IF(K104&gt;0,IF(L104/K104&gt;=100,"&gt;&gt;100",L104/K104*100),"-")</f>
        <v>79.266776390465381</v>
      </c>
      <c r="Q104" s="4"/>
      <c r="R104" s="4"/>
      <c r="II104" s="2"/>
      <c r="IJ104" s="2"/>
      <c r="IK104" s="2"/>
      <c r="IL104" s="2"/>
      <c r="IM104" s="2"/>
      <c r="IN104" s="2"/>
    </row>
    <row r="105" spans="1:248" ht="15" customHeight="1" x14ac:dyDescent="0.2">
      <c r="A105" s="32"/>
      <c r="B105" s="41">
        <v>41</v>
      </c>
      <c r="C105" s="155" t="s">
        <v>55</v>
      </c>
      <c r="D105" s="155"/>
      <c r="E105" s="155"/>
      <c r="F105" s="155"/>
      <c r="G105" s="155"/>
      <c r="H105" s="155"/>
      <c r="I105" s="155"/>
      <c r="J105" s="156"/>
      <c r="K105" s="57">
        <f>K106+K113+K121</f>
        <v>789900</v>
      </c>
      <c r="L105" s="57">
        <f>L106+L113+L121</f>
        <v>679658.99</v>
      </c>
      <c r="M105" s="57">
        <f t="shared" ref="M105:N105" si="31">M106+M113+M121</f>
        <v>731600</v>
      </c>
      <c r="N105" s="57">
        <f t="shared" si="31"/>
        <v>961400</v>
      </c>
      <c r="O105" s="66">
        <f t="shared" si="30"/>
        <v>86.04367514875301</v>
      </c>
      <c r="Q105" s="4"/>
      <c r="R105" s="4"/>
      <c r="II105" s="2"/>
      <c r="IJ105" s="2"/>
      <c r="IK105" s="2"/>
      <c r="IL105" s="2"/>
      <c r="IM105" s="2"/>
      <c r="IN105" s="2"/>
    </row>
    <row r="106" spans="1:248" ht="15" customHeight="1" x14ac:dyDescent="0.2">
      <c r="A106" s="32"/>
      <c r="B106" s="42"/>
      <c r="C106" s="43">
        <v>411</v>
      </c>
      <c r="D106" s="155" t="s">
        <v>48</v>
      </c>
      <c r="E106" s="155"/>
      <c r="F106" s="155"/>
      <c r="G106" s="155"/>
      <c r="H106" s="155"/>
      <c r="I106" s="155"/>
      <c r="J106" s="156"/>
      <c r="K106" s="57">
        <f>K107+K108+K109+K112</f>
        <v>660000</v>
      </c>
      <c r="L106" s="57">
        <f>L107+L108+L109+L112</f>
        <v>561739.44999999995</v>
      </c>
      <c r="M106" s="57">
        <f t="shared" ref="M106:N106" si="32">M107+M108+M109+M112</f>
        <v>606000</v>
      </c>
      <c r="N106" s="57">
        <f t="shared" si="32"/>
        <v>800000</v>
      </c>
      <c r="O106" s="66">
        <f t="shared" si="30"/>
        <v>85.112037878787874</v>
      </c>
      <c r="Q106" s="4"/>
      <c r="R106" s="4"/>
      <c r="II106" s="2"/>
      <c r="IJ106" s="2"/>
      <c r="IK106" s="2"/>
      <c r="IL106" s="2"/>
      <c r="IM106" s="2"/>
      <c r="IN106" s="2"/>
    </row>
    <row r="107" spans="1:248" ht="15" customHeight="1" x14ac:dyDescent="0.2">
      <c r="A107" s="32"/>
      <c r="B107" s="42"/>
      <c r="C107" s="44"/>
      <c r="D107" s="43">
        <v>4111</v>
      </c>
      <c r="E107" s="155" t="s">
        <v>50</v>
      </c>
      <c r="F107" s="155"/>
      <c r="G107" s="155"/>
      <c r="H107" s="155"/>
      <c r="I107" s="155"/>
      <c r="J107" s="156"/>
      <c r="K107" s="57">
        <v>660000</v>
      </c>
      <c r="L107" s="57">
        <v>561739.44999999995</v>
      </c>
      <c r="M107" s="57">
        <v>606000</v>
      </c>
      <c r="N107" s="57">
        <v>800000</v>
      </c>
      <c r="O107" s="66">
        <f t="shared" si="30"/>
        <v>85.112037878787874</v>
      </c>
      <c r="Q107" s="4"/>
      <c r="R107" s="4"/>
      <c r="II107" s="2"/>
      <c r="IJ107" s="2"/>
      <c r="IK107" s="2"/>
      <c r="IL107" s="2"/>
      <c r="IM107" s="2"/>
      <c r="IN107" s="2"/>
    </row>
    <row r="108" spans="1:248" ht="15" customHeight="1" x14ac:dyDescent="0.2">
      <c r="A108" s="32"/>
      <c r="B108" s="42"/>
      <c r="C108" s="44"/>
      <c r="D108" s="43">
        <v>4112</v>
      </c>
      <c r="E108" s="156" t="s">
        <v>211</v>
      </c>
      <c r="F108" s="152"/>
      <c r="G108" s="152"/>
      <c r="H108" s="152"/>
      <c r="I108" s="152"/>
      <c r="J108" s="152"/>
      <c r="K108" s="57"/>
      <c r="L108" s="57"/>
      <c r="M108" s="57"/>
      <c r="N108" s="57"/>
      <c r="O108" s="66" t="str">
        <f t="shared" si="30"/>
        <v>-</v>
      </c>
      <c r="Q108" s="4"/>
      <c r="R108" s="4"/>
      <c r="II108" s="2"/>
      <c r="IJ108" s="2"/>
      <c r="IK108" s="2"/>
      <c r="IL108" s="2"/>
      <c r="IM108" s="2"/>
      <c r="IN108" s="2"/>
    </row>
    <row r="109" spans="1:248" ht="15" customHeight="1" thickBot="1" x14ac:dyDescent="0.25">
      <c r="A109" s="32"/>
      <c r="B109" s="42"/>
      <c r="C109" s="44"/>
      <c r="D109" s="43">
        <v>4113</v>
      </c>
      <c r="E109" s="155" t="s">
        <v>49</v>
      </c>
      <c r="F109" s="155"/>
      <c r="G109" s="155"/>
      <c r="H109" s="155"/>
      <c r="I109" s="155"/>
      <c r="J109" s="156"/>
      <c r="K109" s="57"/>
      <c r="L109" s="57"/>
      <c r="M109" s="57"/>
      <c r="N109" s="57"/>
      <c r="O109" s="66" t="str">
        <f t="shared" si="30"/>
        <v>-</v>
      </c>
      <c r="Q109" s="4"/>
      <c r="R109" s="4"/>
      <c r="II109" s="2"/>
      <c r="IJ109" s="2"/>
      <c r="IK109" s="2"/>
      <c r="IL109" s="2"/>
      <c r="IM109" s="2"/>
      <c r="IN109" s="2"/>
    </row>
    <row r="110" spans="1:248" ht="15" customHeight="1" x14ac:dyDescent="0.2">
      <c r="A110" s="144" t="s">
        <v>2</v>
      </c>
      <c r="B110" s="145"/>
      <c r="C110" s="145"/>
      <c r="D110" s="145"/>
      <c r="E110" s="145"/>
      <c r="F110" s="145"/>
      <c r="G110" s="145"/>
      <c r="H110" s="145"/>
      <c r="I110" s="145"/>
      <c r="J110" s="146"/>
      <c r="K110" s="150" t="s">
        <v>360</v>
      </c>
      <c r="L110" s="145" t="s">
        <v>368</v>
      </c>
      <c r="M110" s="145" t="s">
        <v>361</v>
      </c>
      <c r="N110" s="145" t="s">
        <v>352</v>
      </c>
      <c r="O110" s="142" t="s">
        <v>301</v>
      </c>
      <c r="Q110" s="4"/>
      <c r="R110" s="4"/>
      <c r="II110" s="2"/>
      <c r="IJ110" s="2"/>
      <c r="IK110" s="2"/>
      <c r="IL110" s="2"/>
      <c r="IM110" s="2"/>
      <c r="IN110" s="2"/>
    </row>
    <row r="111" spans="1:248" ht="21.75" customHeight="1" x14ac:dyDescent="0.2">
      <c r="A111" s="147"/>
      <c r="B111" s="148"/>
      <c r="C111" s="148"/>
      <c r="D111" s="148"/>
      <c r="E111" s="148"/>
      <c r="F111" s="148"/>
      <c r="G111" s="148"/>
      <c r="H111" s="148"/>
      <c r="I111" s="148"/>
      <c r="J111" s="149"/>
      <c r="K111" s="151"/>
      <c r="L111" s="148"/>
      <c r="M111" s="148"/>
      <c r="N111" s="148"/>
      <c r="O111" s="143"/>
      <c r="Q111" s="4"/>
      <c r="R111" s="4"/>
      <c r="II111" s="2"/>
      <c r="IJ111" s="2"/>
      <c r="IK111" s="2"/>
      <c r="IL111" s="2"/>
      <c r="IM111" s="2"/>
      <c r="IN111" s="2"/>
    </row>
    <row r="112" spans="1:248" ht="15" customHeight="1" x14ac:dyDescent="0.2">
      <c r="A112" s="32"/>
      <c r="B112" s="42"/>
      <c r="C112" s="44"/>
      <c r="D112" s="43">
        <v>4114</v>
      </c>
      <c r="E112" s="156" t="s">
        <v>212</v>
      </c>
      <c r="F112" s="152"/>
      <c r="G112" s="152"/>
      <c r="H112" s="152"/>
      <c r="I112" s="152"/>
      <c r="J112" s="152"/>
      <c r="K112" s="57"/>
      <c r="L112" s="57"/>
      <c r="M112" s="57"/>
      <c r="N112" s="57"/>
      <c r="O112" s="66" t="str">
        <f t="shared" si="30"/>
        <v>-</v>
      </c>
      <c r="Q112" s="4"/>
      <c r="R112" s="4"/>
      <c r="II112" s="2"/>
      <c r="IJ112" s="2"/>
      <c r="IK112" s="2"/>
      <c r="IL112" s="2"/>
      <c r="IM112" s="2"/>
      <c r="IN112" s="2"/>
    </row>
    <row r="113" spans="1:248" ht="15" customHeight="1" x14ac:dyDescent="0.2">
      <c r="A113" s="32"/>
      <c r="B113" s="42"/>
      <c r="C113" s="43">
        <v>412</v>
      </c>
      <c r="D113" s="155" t="s">
        <v>56</v>
      </c>
      <c r="E113" s="155"/>
      <c r="F113" s="155"/>
      <c r="G113" s="155"/>
      <c r="H113" s="155"/>
      <c r="I113" s="155"/>
      <c r="J113" s="156"/>
      <c r="K113" s="57">
        <f>K114+K115+K116+K117+K118+K119+K120</f>
        <v>18400</v>
      </c>
      <c r="L113" s="57">
        <f>L114+L115+L116+L117+L118+L119+L120</f>
        <v>21300</v>
      </c>
      <c r="M113" s="57">
        <f t="shared" ref="M113:N113" si="33">M114+M115+M116+M117+M118+M119+M120</f>
        <v>21300</v>
      </c>
      <c r="N113" s="57">
        <f t="shared" si="33"/>
        <v>22400</v>
      </c>
      <c r="O113" s="66">
        <f t="shared" si="30"/>
        <v>115.76086956521738</v>
      </c>
      <c r="Q113" s="4"/>
      <c r="R113" s="4"/>
      <c r="II113" s="2"/>
      <c r="IJ113" s="2"/>
      <c r="IK113" s="2"/>
      <c r="IL113" s="2"/>
      <c r="IM113" s="2"/>
      <c r="IN113" s="2"/>
    </row>
    <row r="114" spans="1:248" ht="15" customHeight="1" x14ac:dyDescent="0.2">
      <c r="A114" s="32"/>
      <c r="B114" s="42"/>
      <c r="C114" s="44"/>
      <c r="D114" s="43">
        <v>4121</v>
      </c>
      <c r="E114" s="155" t="s">
        <v>57</v>
      </c>
      <c r="F114" s="155"/>
      <c r="G114" s="155"/>
      <c r="H114" s="155"/>
      <c r="I114" s="155"/>
      <c r="J114" s="156"/>
      <c r="K114" s="57"/>
      <c r="L114" s="57"/>
      <c r="M114" s="57"/>
      <c r="N114" s="57"/>
      <c r="O114" s="66" t="str">
        <f t="shared" si="30"/>
        <v>-</v>
      </c>
      <c r="Q114" s="4"/>
      <c r="R114" s="4"/>
      <c r="II114" s="2"/>
      <c r="IJ114" s="2"/>
      <c r="IK114" s="2"/>
      <c r="IL114" s="2"/>
      <c r="IM114" s="2"/>
      <c r="IN114" s="2"/>
    </row>
    <row r="115" spans="1:248" ht="15" customHeight="1" x14ac:dyDescent="0.2">
      <c r="A115" s="32"/>
      <c r="B115" s="42"/>
      <c r="C115" s="44"/>
      <c r="D115" s="43">
        <v>4122</v>
      </c>
      <c r="E115" s="155" t="s">
        <v>58</v>
      </c>
      <c r="F115" s="155"/>
      <c r="G115" s="155"/>
      <c r="H115" s="155"/>
      <c r="I115" s="155"/>
      <c r="J115" s="156"/>
      <c r="K115" s="57">
        <v>16000</v>
      </c>
      <c r="L115" s="57">
        <v>19500</v>
      </c>
      <c r="M115" s="57">
        <v>19500</v>
      </c>
      <c r="N115" s="57">
        <v>20000</v>
      </c>
      <c r="O115" s="66">
        <f t="shared" si="30"/>
        <v>121.875</v>
      </c>
      <c r="Q115" s="4"/>
      <c r="R115" s="4"/>
      <c r="II115" s="2"/>
      <c r="IJ115" s="2"/>
      <c r="IK115" s="2"/>
      <c r="IL115" s="2"/>
      <c r="IM115" s="2"/>
      <c r="IN115" s="2"/>
    </row>
    <row r="116" spans="1:248" ht="15" customHeight="1" x14ac:dyDescent="0.2">
      <c r="A116" s="32"/>
      <c r="B116" s="42"/>
      <c r="C116" s="44"/>
      <c r="D116" s="43">
        <v>4123</v>
      </c>
      <c r="E116" s="155" t="s">
        <v>59</v>
      </c>
      <c r="F116" s="155"/>
      <c r="G116" s="155"/>
      <c r="H116" s="155"/>
      <c r="I116" s="155"/>
      <c r="J116" s="156"/>
      <c r="K116" s="57">
        <v>2400</v>
      </c>
      <c r="L116" s="57">
        <v>1800</v>
      </c>
      <c r="M116" s="57">
        <v>1800</v>
      </c>
      <c r="N116" s="57">
        <v>2400</v>
      </c>
      <c r="O116" s="66">
        <f t="shared" si="30"/>
        <v>75</v>
      </c>
      <c r="Q116" s="4"/>
      <c r="R116" s="4"/>
      <c r="II116" s="2"/>
      <c r="IJ116" s="2"/>
      <c r="IK116" s="2"/>
      <c r="IL116" s="2"/>
      <c r="IM116" s="2"/>
      <c r="IN116" s="2"/>
    </row>
    <row r="117" spans="1:248" ht="15" customHeight="1" x14ac:dyDescent="0.2">
      <c r="A117" s="77"/>
      <c r="B117" s="78"/>
      <c r="C117" s="89"/>
      <c r="D117" s="79">
        <v>4124</v>
      </c>
      <c r="E117" s="183" t="s">
        <v>51</v>
      </c>
      <c r="F117" s="183"/>
      <c r="G117" s="183"/>
      <c r="H117" s="183"/>
      <c r="I117" s="183"/>
      <c r="J117" s="184"/>
      <c r="K117" s="80"/>
      <c r="L117" s="80"/>
      <c r="M117" s="80"/>
      <c r="N117" s="80"/>
      <c r="O117" s="111" t="str">
        <f t="shared" si="30"/>
        <v>-</v>
      </c>
      <c r="Q117" s="4"/>
      <c r="R117" s="4"/>
      <c r="II117" s="2"/>
      <c r="IJ117" s="2"/>
      <c r="IK117" s="2"/>
      <c r="IL117" s="2"/>
      <c r="IM117" s="2"/>
      <c r="IN117" s="2"/>
    </row>
    <row r="118" spans="1:248" ht="15" customHeight="1" x14ac:dyDescent="0.2">
      <c r="A118" s="32"/>
      <c r="B118" s="42"/>
      <c r="C118" s="44"/>
      <c r="D118" s="43">
        <v>4125</v>
      </c>
      <c r="E118" s="155" t="s">
        <v>60</v>
      </c>
      <c r="F118" s="155"/>
      <c r="G118" s="155"/>
      <c r="H118" s="155"/>
      <c r="I118" s="155"/>
      <c r="J118" s="156"/>
      <c r="K118" s="57"/>
      <c r="L118" s="57"/>
      <c r="M118" s="57"/>
      <c r="N118" s="57"/>
      <c r="O118" s="66" t="str">
        <f t="shared" si="30"/>
        <v>-</v>
      </c>
      <c r="Q118" s="4"/>
      <c r="R118" s="4"/>
      <c r="II118" s="2"/>
      <c r="IJ118" s="2"/>
      <c r="IK118" s="2"/>
      <c r="IL118" s="2"/>
      <c r="IM118" s="2"/>
      <c r="IN118" s="2"/>
    </row>
    <row r="119" spans="1:248" ht="15" customHeight="1" x14ac:dyDescent="0.2">
      <c r="A119" s="32"/>
      <c r="B119" s="42"/>
      <c r="C119" s="44"/>
      <c r="D119" s="43">
        <v>4126</v>
      </c>
      <c r="E119" s="155" t="s">
        <v>61</v>
      </c>
      <c r="F119" s="155"/>
      <c r="G119" s="155"/>
      <c r="H119" s="155"/>
      <c r="I119" s="155"/>
      <c r="J119" s="156"/>
      <c r="K119" s="57"/>
      <c r="L119" s="57"/>
      <c r="M119" s="57"/>
      <c r="N119" s="57"/>
      <c r="O119" s="66" t="str">
        <f t="shared" si="30"/>
        <v>-</v>
      </c>
      <c r="Q119" s="4"/>
      <c r="R119" s="4"/>
      <c r="II119" s="2"/>
      <c r="IJ119" s="2"/>
      <c r="IK119" s="2"/>
      <c r="IL119" s="2"/>
      <c r="IM119" s="2"/>
      <c r="IN119" s="2"/>
    </row>
    <row r="120" spans="1:248" ht="15" customHeight="1" x14ac:dyDescent="0.2">
      <c r="A120" s="32"/>
      <c r="B120" s="42"/>
      <c r="C120" s="44"/>
      <c r="D120" s="43">
        <v>4127</v>
      </c>
      <c r="E120" s="155" t="s">
        <v>324</v>
      </c>
      <c r="F120" s="155"/>
      <c r="G120" s="155"/>
      <c r="H120" s="155"/>
      <c r="I120" s="155"/>
      <c r="J120" s="156"/>
      <c r="K120" s="57"/>
      <c r="L120" s="57"/>
      <c r="M120" s="57"/>
      <c r="N120" s="57"/>
      <c r="O120" s="66" t="str">
        <f t="shared" si="30"/>
        <v>-</v>
      </c>
      <c r="Q120" s="4"/>
      <c r="R120" s="4"/>
      <c r="II120" s="2"/>
      <c r="IJ120" s="2"/>
      <c r="IK120" s="2"/>
      <c r="IL120" s="2"/>
      <c r="IM120" s="2"/>
      <c r="IN120" s="2"/>
    </row>
    <row r="121" spans="1:248" ht="15" customHeight="1" x14ac:dyDescent="0.2">
      <c r="A121" s="32"/>
      <c r="B121" s="42"/>
      <c r="C121" s="43">
        <v>413</v>
      </c>
      <c r="D121" s="155" t="s">
        <v>54</v>
      </c>
      <c r="E121" s="155"/>
      <c r="F121" s="155"/>
      <c r="G121" s="155"/>
      <c r="H121" s="155"/>
      <c r="I121" s="155"/>
      <c r="J121" s="156"/>
      <c r="K121" s="57">
        <f>K122+K123</f>
        <v>111500</v>
      </c>
      <c r="L121" s="57">
        <f>L122+L123</f>
        <v>96619.54</v>
      </c>
      <c r="M121" s="57">
        <f t="shared" ref="M121:N121" si="34">M122+M123</f>
        <v>104300</v>
      </c>
      <c r="N121" s="57">
        <f t="shared" si="34"/>
        <v>139000</v>
      </c>
      <c r="O121" s="66">
        <f t="shared" si="30"/>
        <v>86.654295964125552</v>
      </c>
      <c r="Q121" s="4"/>
      <c r="R121" s="4"/>
      <c r="II121" s="2"/>
      <c r="IJ121" s="2"/>
      <c r="IK121" s="2"/>
      <c r="IL121" s="2"/>
      <c r="IM121" s="2"/>
      <c r="IN121" s="2"/>
    </row>
    <row r="122" spans="1:248" ht="15" customHeight="1" x14ac:dyDescent="0.2">
      <c r="A122" s="32"/>
      <c r="B122" s="42"/>
      <c r="C122" s="44"/>
      <c r="D122" s="43">
        <v>4131</v>
      </c>
      <c r="E122" s="155" t="s">
        <v>310</v>
      </c>
      <c r="F122" s="155"/>
      <c r="G122" s="155"/>
      <c r="H122" s="155"/>
      <c r="I122" s="155"/>
      <c r="J122" s="156"/>
      <c r="K122" s="57">
        <v>100000</v>
      </c>
      <c r="L122" s="57">
        <v>87069.81</v>
      </c>
      <c r="M122" s="57">
        <v>94000</v>
      </c>
      <c r="N122" s="57">
        <v>125000</v>
      </c>
      <c r="O122" s="66">
        <f t="shared" si="30"/>
        <v>87.069810000000004</v>
      </c>
      <c r="Q122" s="4"/>
      <c r="R122" s="4"/>
      <c r="II122" s="2"/>
      <c r="IJ122" s="2"/>
      <c r="IK122" s="2"/>
      <c r="IL122" s="2"/>
      <c r="IM122" s="2"/>
      <c r="IN122" s="2"/>
    </row>
    <row r="123" spans="1:248" ht="15" customHeight="1" x14ac:dyDescent="0.2">
      <c r="A123" s="32"/>
      <c r="B123" s="42"/>
      <c r="C123" s="44"/>
      <c r="D123" s="43">
        <v>4132</v>
      </c>
      <c r="E123" s="155" t="s">
        <v>62</v>
      </c>
      <c r="F123" s="155"/>
      <c r="G123" s="155"/>
      <c r="H123" s="155"/>
      <c r="I123" s="155"/>
      <c r="J123" s="156"/>
      <c r="K123" s="57">
        <v>11500</v>
      </c>
      <c r="L123" s="57">
        <v>9549.73</v>
      </c>
      <c r="M123" s="57">
        <v>10300</v>
      </c>
      <c r="N123" s="57">
        <v>14000</v>
      </c>
      <c r="O123" s="66">
        <f t="shared" si="30"/>
        <v>83.041130434782602</v>
      </c>
      <c r="Q123" s="4"/>
      <c r="R123" s="4"/>
      <c r="II123" s="2"/>
      <c r="IJ123" s="2"/>
      <c r="IK123" s="2"/>
      <c r="IL123" s="2"/>
      <c r="IM123" s="2"/>
      <c r="IN123" s="2"/>
    </row>
    <row r="124" spans="1:248" ht="15" customHeight="1" x14ac:dyDescent="0.2">
      <c r="A124" s="32"/>
      <c r="B124" s="41">
        <v>42</v>
      </c>
      <c r="C124" s="155" t="s">
        <v>63</v>
      </c>
      <c r="D124" s="155"/>
      <c r="E124" s="155"/>
      <c r="F124" s="155"/>
      <c r="G124" s="155"/>
      <c r="H124" s="155"/>
      <c r="I124" s="155"/>
      <c r="J124" s="156"/>
      <c r="K124" s="57">
        <f>K125+K129+K134+K139+K148+K187+K194</f>
        <v>1713700</v>
      </c>
      <c r="L124" s="57">
        <f>L125+L129+L134+L139+L148+L187+L194</f>
        <v>1477099.58</v>
      </c>
      <c r="M124" s="57">
        <f t="shared" ref="M124:N124" si="35">M125+M129+M134+M139+M148+M187+M194</f>
        <v>1578260</v>
      </c>
      <c r="N124" s="57">
        <f t="shared" si="35"/>
        <v>1715700</v>
      </c>
      <c r="O124" s="66">
        <f t="shared" si="30"/>
        <v>86.193591643811644</v>
      </c>
      <c r="Q124" s="4"/>
      <c r="R124" s="4"/>
      <c r="II124" s="2"/>
      <c r="IJ124" s="2"/>
      <c r="IK124" s="2"/>
      <c r="IL124" s="2"/>
      <c r="IM124" s="2"/>
      <c r="IN124" s="2"/>
    </row>
    <row r="125" spans="1:248" ht="15" customHeight="1" x14ac:dyDescent="0.2">
      <c r="A125" s="32"/>
      <c r="B125" s="42"/>
      <c r="C125" s="43">
        <v>421</v>
      </c>
      <c r="D125" s="155" t="s">
        <v>64</v>
      </c>
      <c r="E125" s="155"/>
      <c r="F125" s="155"/>
      <c r="G125" s="155"/>
      <c r="H125" s="155"/>
      <c r="I125" s="155"/>
      <c r="J125" s="156"/>
      <c r="K125" s="57">
        <f>K126+K127+K128</f>
        <v>114000</v>
      </c>
      <c r="L125" s="57">
        <f>L126+L127+L128</f>
        <v>79754.5</v>
      </c>
      <c r="M125" s="57">
        <f t="shared" ref="M125:N125" si="36">M126+M127+M128</f>
        <v>88000</v>
      </c>
      <c r="N125" s="57">
        <f t="shared" si="36"/>
        <v>114000</v>
      </c>
      <c r="O125" s="66">
        <f t="shared" si="30"/>
        <v>69.960087719298244</v>
      </c>
      <c r="Q125" s="4"/>
      <c r="R125" s="4"/>
      <c r="II125" s="2"/>
      <c r="IJ125" s="2"/>
      <c r="IK125" s="2"/>
      <c r="IL125" s="2"/>
      <c r="IM125" s="2"/>
      <c r="IN125" s="2"/>
    </row>
    <row r="126" spans="1:248" ht="15" customHeight="1" x14ac:dyDescent="0.2">
      <c r="A126" s="32"/>
      <c r="B126" s="42"/>
      <c r="C126" s="43"/>
      <c r="D126" s="43">
        <v>4211</v>
      </c>
      <c r="E126" s="155" t="s">
        <v>65</v>
      </c>
      <c r="F126" s="155"/>
      <c r="G126" s="155"/>
      <c r="H126" s="155"/>
      <c r="I126" s="155"/>
      <c r="J126" s="156"/>
      <c r="K126" s="57">
        <v>50000</v>
      </c>
      <c r="L126" s="57">
        <v>41654</v>
      </c>
      <c r="M126" s="57">
        <v>45000</v>
      </c>
      <c r="N126" s="57">
        <v>50000</v>
      </c>
      <c r="O126" s="66">
        <f t="shared" si="30"/>
        <v>83.308000000000007</v>
      </c>
      <c r="Q126" s="4"/>
      <c r="R126" s="4"/>
      <c r="II126" s="2"/>
      <c r="IJ126" s="2"/>
      <c r="IK126" s="2"/>
      <c r="IL126" s="2"/>
      <c r="IM126" s="2"/>
      <c r="IN126" s="2"/>
    </row>
    <row r="127" spans="1:248" ht="15" customHeight="1" x14ac:dyDescent="0.2">
      <c r="A127" s="32"/>
      <c r="B127" s="42"/>
      <c r="C127" s="43"/>
      <c r="D127" s="43">
        <v>4212</v>
      </c>
      <c r="E127" s="155" t="s">
        <v>213</v>
      </c>
      <c r="F127" s="155"/>
      <c r="G127" s="155"/>
      <c r="H127" s="155"/>
      <c r="I127" s="155"/>
      <c r="J127" s="156"/>
      <c r="K127" s="57">
        <v>50000</v>
      </c>
      <c r="L127" s="57">
        <v>34808</v>
      </c>
      <c r="M127" s="57">
        <v>38000</v>
      </c>
      <c r="N127" s="57">
        <v>50000</v>
      </c>
      <c r="O127" s="66">
        <f t="shared" si="30"/>
        <v>69.616</v>
      </c>
      <c r="Q127" s="4"/>
      <c r="R127" s="4"/>
      <c r="II127" s="2"/>
      <c r="IJ127" s="2"/>
      <c r="IK127" s="2"/>
      <c r="IL127" s="2"/>
      <c r="IM127" s="2"/>
      <c r="IN127" s="2"/>
    </row>
    <row r="128" spans="1:248" ht="15" customHeight="1" x14ac:dyDescent="0.2">
      <c r="A128" s="32"/>
      <c r="B128" s="42"/>
      <c r="C128" s="43"/>
      <c r="D128" s="43">
        <v>4213</v>
      </c>
      <c r="E128" s="155" t="s">
        <v>66</v>
      </c>
      <c r="F128" s="155"/>
      <c r="G128" s="155"/>
      <c r="H128" s="155"/>
      <c r="I128" s="155"/>
      <c r="J128" s="156"/>
      <c r="K128" s="57">
        <v>14000</v>
      </c>
      <c r="L128" s="57">
        <v>3292.5</v>
      </c>
      <c r="M128" s="57">
        <v>5000</v>
      </c>
      <c r="N128" s="57">
        <v>14000</v>
      </c>
      <c r="O128" s="66">
        <f t="shared" si="30"/>
        <v>23.517857142857142</v>
      </c>
      <c r="Q128" s="4"/>
      <c r="R128" s="4"/>
      <c r="II128" s="2"/>
      <c r="IJ128" s="2"/>
      <c r="IK128" s="2"/>
      <c r="IL128" s="2"/>
      <c r="IM128" s="2"/>
      <c r="IN128" s="2"/>
    </row>
    <row r="129" spans="1:248" ht="15" customHeight="1" x14ac:dyDescent="0.2">
      <c r="A129" s="32"/>
      <c r="B129" s="42"/>
      <c r="C129" s="43">
        <v>422</v>
      </c>
      <c r="D129" s="155" t="s">
        <v>69</v>
      </c>
      <c r="E129" s="155"/>
      <c r="F129" s="155"/>
      <c r="G129" s="155"/>
      <c r="H129" s="155"/>
      <c r="I129" s="155"/>
      <c r="J129" s="156"/>
      <c r="K129" s="57">
        <f>K130+K131+K132+K133</f>
        <v>103000</v>
      </c>
      <c r="L129" s="57">
        <f>L130+L131+L132+L133</f>
        <v>62527.979999999996</v>
      </c>
      <c r="M129" s="57">
        <f t="shared" ref="M129:N129" si="37">M130+M131+M132+M133</f>
        <v>67500</v>
      </c>
      <c r="N129" s="57">
        <f t="shared" si="37"/>
        <v>63000</v>
      </c>
      <c r="O129" s="66">
        <f t="shared" si="30"/>
        <v>60.70677669902912</v>
      </c>
      <c r="Q129" s="4"/>
      <c r="R129" s="4"/>
      <c r="II129" s="2"/>
      <c r="IJ129" s="2"/>
      <c r="IK129" s="2"/>
      <c r="IL129" s="2"/>
      <c r="IM129" s="2"/>
      <c r="IN129" s="2"/>
    </row>
    <row r="130" spans="1:248" ht="15" customHeight="1" x14ac:dyDescent="0.2">
      <c r="A130" s="77"/>
      <c r="B130" s="78"/>
      <c r="C130" s="79"/>
      <c r="D130" s="79">
        <v>4221</v>
      </c>
      <c r="E130" s="184" t="s">
        <v>214</v>
      </c>
      <c r="F130" s="221"/>
      <c r="G130" s="221"/>
      <c r="H130" s="221"/>
      <c r="I130" s="221"/>
      <c r="J130" s="221"/>
      <c r="K130" s="80">
        <v>90000</v>
      </c>
      <c r="L130" s="80">
        <v>60978.95</v>
      </c>
      <c r="M130" s="80">
        <v>65500</v>
      </c>
      <c r="N130" s="80">
        <v>55000</v>
      </c>
      <c r="O130" s="111">
        <f t="shared" si="30"/>
        <v>67.754388888888883</v>
      </c>
      <c r="Q130" s="4"/>
      <c r="R130" s="4"/>
      <c r="II130" s="2"/>
      <c r="IJ130" s="2"/>
      <c r="IK130" s="2"/>
      <c r="IL130" s="2"/>
      <c r="IM130" s="2"/>
      <c r="IN130" s="2"/>
    </row>
    <row r="131" spans="1:248" ht="15" customHeight="1" x14ac:dyDescent="0.2">
      <c r="A131" s="77"/>
      <c r="B131" s="78"/>
      <c r="C131" s="79"/>
      <c r="D131" s="79">
        <v>4222</v>
      </c>
      <c r="E131" s="184" t="s">
        <v>215</v>
      </c>
      <c r="F131" s="221"/>
      <c r="G131" s="221"/>
      <c r="H131" s="221"/>
      <c r="I131" s="221"/>
      <c r="J131" s="221"/>
      <c r="K131" s="80">
        <v>3000</v>
      </c>
      <c r="L131" s="80">
        <v>1549.03</v>
      </c>
      <c r="M131" s="80">
        <v>2000</v>
      </c>
      <c r="N131" s="80">
        <v>3000</v>
      </c>
      <c r="O131" s="111">
        <f t="shared" si="30"/>
        <v>51.634333333333338</v>
      </c>
      <c r="Q131" s="4"/>
      <c r="R131" s="4"/>
      <c r="II131" s="2"/>
      <c r="IJ131" s="2"/>
      <c r="IK131" s="2"/>
      <c r="IL131" s="2"/>
      <c r="IM131" s="2"/>
      <c r="IN131" s="2"/>
    </row>
    <row r="132" spans="1:248" ht="15" customHeight="1" x14ac:dyDescent="0.2">
      <c r="A132" s="32"/>
      <c r="B132" s="42"/>
      <c r="C132" s="43"/>
      <c r="D132" s="43">
        <v>4223</v>
      </c>
      <c r="E132" s="156" t="s">
        <v>216</v>
      </c>
      <c r="F132" s="152"/>
      <c r="G132" s="152"/>
      <c r="H132" s="152"/>
      <c r="I132" s="152"/>
      <c r="J132" s="152"/>
      <c r="K132" s="57">
        <v>10000</v>
      </c>
      <c r="L132" s="57"/>
      <c r="M132" s="57"/>
      <c r="N132" s="57">
        <v>5000</v>
      </c>
      <c r="O132" s="66">
        <f t="shared" si="30"/>
        <v>0</v>
      </c>
      <c r="Q132" s="4"/>
      <c r="R132" s="4"/>
      <c r="II132" s="2"/>
      <c r="IJ132" s="2"/>
      <c r="IK132" s="2"/>
      <c r="IL132" s="2"/>
      <c r="IM132" s="2"/>
      <c r="IN132" s="2"/>
    </row>
    <row r="133" spans="1:248" ht="15" customHeight="1" x14ac:dyDescent="0.2">
      <c r="A133" s="77"/>
      <c r="B133" s="78"/>
      <c r="C133" s="79"/>
      <c r="D133" s="79">
        <v>4224</v>
      </c>
      <c r="E133" s="184" t="s">
        <v>217</v>
      </c>
      <c r="F133" s="221"/>
      <c r="G133" s="221"/>
      <c r="H133" s="221"/>
      <c r="I133" s="221"/>
      <c r="J133" s="221"/>
      <c r="K133" s="80"/>
      <c r="L133" s="80"/>
      <c r="M133" s="80"/>
      <c r="N133" s="80"/>
      <c r="O133" s="111" t="str">
        <f t="shared" si="30"/>
        <v>-</v>
      </c>
      <c r="Q133" s="4"/>
      <c r="R133" s="4"/>
      <c r="II133" s="2"/>
      <c r="IJ133" s="2"/>
      <c r="IK133" s="2"/>
      <c r="IL133" s="2"/>
      <c r="IM133" s="2"/>
      <c r="IN133" s="2"/>
    </row>
    <row r="134" spans="1:248" ht="15" customHeight="1" x14ac:dyDescent="0.2">
      <c r="A134" s="32"/>
      <c r="B134" s="42"/>
      <c r="C134" s="43">
        <v>423</v>
      </c>
      <c r="D134" s="155" t="s">
        <v>70</v>
      </c>
      <c r="E134" s="155"/>
      <c r="F134" s="155"/>
      <c r="G134" s="155"/>
      <c r="H134" s="155"/>
      <c r="I134" s="155"/>
      <c r="J134" s="156"/>
      <c r="K134" s="57">
        <f>K135+K136+K137+K138</f>
        <v>0</v>
      </c>
      <c r="L134" s="57">
        <f>L135+L136+L137+L138</f>
        <v>0</v>
      </c>
      <c r="M134" s="57">
        <f t="shared" ref="M134:N134" si="38">M135+M136+M137+M138</f>
        <v>0</v>
      </c>
      <c r="N134" s="57">
        <f t="shared" si="38"/>
        <v>0</v>
      </c>
      <c r="O134" s="66" t="str">
        <f t="shared" si="30"/>
        <v>-</v>
      </c>
      <c r="Q134" s="4"/>
      <c r="R134" s="4"/>
      <c r="II134" s="2"/>
      <c r="IJ134" s="2"/>
      <c r="IK134" s="2"/>
      <c r="IL134" s="2"/>
      <c r="IM134" s="2"/>
      <c r="IN134" s="2"/>
    </row>
    <row r="135" spans="1:248" ht="15" customHeight="1" x14ac:dyDescent="0.2">
      <c r="A135" s="32"/>
      <c r="B135" s="42"/>
      <c r="C135" s="43"/>
      <c r="D135" s="43">
        <v>4231</v>
      </c>
      <c r="E135" s="156" t="s">
        <v>214</v>
      </c>
      <c r="F135" s="152"/>
      <c r="G135" s="152"/>
      <c r="H135" s="152"/>
      <c r="I135" s="152"/>
      <c r="J135" s="152"/>
      <c r="K135" s="57"/>
      <c r="L135" s="57"/>
      <c r="M135" s="57"/>
      <c r="N135" s="57"/>
      <c r="O135" s="66" t="str">
        <f t="shared" si="30"/>
        <v>-</v>
      </c>
      <c r="Q135" s="4"/>
      <c r="R135" s="4"/>
      <c r="IL135" s="2"/>
      <c r="IM135" s="2"/>
      <c r="IN135" s="2"/>
    </row>
    <row r="136" spans="1:248" ht="15" customHeight="1" x14ac:dyDescent="0.2">
      <c r="A136" s="32"/>
      <c r="B136" s="42"/>
      <c r="C136" s="43"/>
      <c r="D136" s="43">
        <v>4232</v>
      </c>
      <c r="E136" s="156" t="s">
        <v>215</v>
      </c>
      <c r="F136" s="152"/>
      <c r="G136" s="152"/>
      <c r="H136" s="152"/>
      <c r="I136" s="152"/>
      <c r="J136" s="152"/>
      <c r="K136" s="57"/>
      <c r="L136" s="57"/>
      <c r="M136" s="57"/>
      <c r="N136" s="57"/>
      <c r="O136" s="66" t="str">
        <f t="shared" si="30"/>
        <v>-</v>
      </c>
      <c r="Q136" s="4"/>
      <c r="R136" s="4"/>
      <c r="II136" s="2"/>
      <c r="IJ136" s="2"/>
      <c r="IK136" s="2"/>
      <c r="IL136" s="2"/>
      <c r="IM136" s="2"/>
      <c r="IN136" s="2"/>
    </row>
    <row r="137" spans="1:248" s="7" customFormat="1" ht="15" customHeight="1" x14ac:dyDescent="0.2">
      <c r="A137" s="32"/>
      <c r="B137" s="42"/>
      <c r="C137" s="43"/>
      <c r="D137" s="43">
        <v>4233</v>
      </c>
      <c r="E137" s="156" t="s">
        <v>216</v>
      </c>
      <c r="F137" s="152"/>
      <c r="G137" s="152"/>
      <c r="H137" s="152"/>
      <c r="I137" s="152"/>
      <c r="J137" s="152"/>
      <c r="K137" s="57"/>
      <c r="L137" s="57"/>
      <c r="M137" s="57"/>
      <c r="N137" s="57"/>
      <c r="O137" s="66" t="str">
        <f t="shared" si="30"/>
        <v>-</v>
      </c>
      <c r="II137" s="8"/>
    </row>
    <row r="138" spans="1:248" s="7" customFormat="1" ht="15" customHeight="1" x14ac:dyDescent="0.2">
      <c r="A138" s="32"/>
      <c r="B138" s="42"/>
      <c r="C138" s="43"/>
      <c r="D138" s="43">
        <v>4234</v>
      </c>
      <c r="E138" s="156" t="s">
        <v>217</v>
      </c>
      <c r="F138" s="152"/>
      <c r="G138" s="152"/>
      <c r="H138" s="152"/>
      <c r="I138" s="152"/>
      <c r="J138" s="152"/>
      <c r="K138" s="57"/>
      <c r="L138" s="57"/>
      <c r="M138" s="57"/>
      <c r="N138" s="57"/>
      <c r="O138" s="66" t="str">
        <f t="shared" si="30"/>
        <v>-</v>
      </c>
      <c r="II138" s="8"/>
    </row>
    <row r="139" spans="1:248" s="7" customFormat="1" ht="15" customHeight="1" x14ac:dyDescent="0.2">
      <c r="A139" s="77"/>
      <c r="B139" s="78"/>
      <c r="C139" s="79">
        <v>424</v>
      </c>
      <c r="D139" s="183" t="s">
        <v>71</v>
      </c>
      <c r="E139" s="183"/>
      <c r="F139" s="183"/>
      <c r="G139" s="183"/>
      <c r="H139" s="183"/>
      <c r="I139" s="183"/>
      <c r="J139" s="184"/>
      <c r="K139" s="80">
        <f>K140+K143+K144+K145</f>
        <v>55000</v>
      </c>
      <c r="L139" s="80">
        <f>L140+L143+L144+L145</f>
        <v>84956.53</v>
      </c>
      <c r="M139" s="80">
        <f t="shared" ref="M139:N139" si="39">M140+M143+M144+M145</f>
        <v>89200</v>
      </c>
      <c r="N139" s="80">
        <f t="shared" si="39"/>
        <v>55000</v>
      </c>
      <c r="O139" s="111">
        <f t="shared" si="30"/>
        <v>154.4664181818182</v>
      </c>
      <c r="II139" s="8"/>
    </row>
    <row r="140" spans="1:248" s="7" customFormat="1" ht="15" customHeight="1" x14ac:dyDescent="0.2">
      <c r="A140" s="32"/>
      <c r="B140" s="42"/>
      <c r="C140" s="43"/>
      <c r="D140" s="43">
        <v>4241</v>
      </c>
      <c r="E140" s="156" t="s">
        <v>214</v>
      </c>
      <c r="F140" s="152"/>
      <c r="G140" s="152"/>
      <c r="H140" s="152"/>
      <c r="I140" s="152"/>
      <c r="J140" s="152"/>
      <c r="K140" s="57">
        <f>SUM(K141:K142)</f>
        <v>55000</v>
      </c>
      <c r="L140" s="57">
        <f t="shared" ref="L140" si="40">SUM(L141:L142)</f>
        <v>84956.53</v>
      </c>
      <c r="M140" s="57">
        <f t="shared" ref="M140:N140" si="41">SUM(M141:M142)</f>
        <v>89200</v>
      </c>
      <c r="N140" s="57">
        <f t="shared" si="41"/>
        <v>55000</v>
      </c>
      <c r="O140" s="66">
        <f t="shared" si="30"/>
        <v>154.4664181818182</v>
      </c>
      <c r="II140" s="8"/>
    </row>
    <row r="141" spans="1:248" s="7" customFormat="1" ht="15" customHeight="1" x14ac:dyDescent="0.2">
      <c r="A141" s="32"/>
      <c r="B141" s="42"/>
      <c r="C141" s="43"/>
      <c r="D141" s="43"/>
      <c r="E141" s="124">
        <v>42411</v>
      </c>
      <c r="F141" s="155" t="s">
        <v>84</v>
      </c>
      <c r="G141" s="155"/>
      <c r="H141" s="155"/>
      <c r="I141" s="155"/>
      <c r="J141" s="156"/>
      <c r="K141" s="57"/>
      <c r="L141" s="57"/>
      <c r="M141" s="57"/>
      <c r="N141" s="57"/>
      <c r="O141" s="66" t="str">
        <f t="shared" si="30"/>
        <v>-</v>
      </c>
      <c r="II141" s="8"/>
    </row>
    <row r="142" spans="1:248" s="7" customFormat="1" ht="15" customHeight="1" x14ac:dyDescent="0.2">
      <c r="A142" s="32"/>
      <c r="B142" s="42"/>
      <c r="C142" s="43"/>
      <c r="D142" s="43"/>
      <c r="E142" s="124">
        <v>42412</v>
      </c>
      <c r="F142" s="155" t="s">
        <v>329</v>
      </c>
      <c r="G142" s="155"/>
      <c r="H142" s="155"/>
      <c r="I142" s="155"/>
      <c r="J142" s="156"/>
      <c r="K142" s="57">
        <v>55000</v>
      </c>
      <c r="L142" s="57">
        <v>84956.53</v>
      </c>
      <c r="M142" s="57">
        <v>89200</v>
      </c>
      <c r="N142" s="57">
        <v>55000</v>
      </c>
      <c r="O142" s="66">
        <f t="shared" si="30"/>
        <v>154.4664181818182</v>
      </c>
      <c r="II142" s="8"/>
    </row>
    <row r="143" spans="1:248" s="7" customFormat="1" ht="15" customHeight="1" x14ac:dyDescent="0.2">
      <c r="A143" s="32"/>
      <c r="B143" s="42"/>
      <c r="C143" s="43"/>
      <c r="D143" s="43">
        <v>4242</v>
      </c>
      <c r="E143" s="156" t="s">
        <v>215</v>
      </c>
      <c r="F143" s="152"/>
      <c r="G143" s="152"/>
      <c r="H143" s="152"/>
      <c r="I143" s="152"/>
      <c r="J143" s="152"/>
      <c r="K143" s="57"/>
      <c r="L143" s="57"/>
      <c r="M143" s="57"/>
      <c r="N143" s="57"/>
      <c r="O143" s="66" t="str">
        <f t="shared" si="30"/>
        <v>-</v>
      </c>
      <c r="II143" s="8"/>
    </row>
    <row r="144" spans="1:248" s="7" customFormat="1" ht="15" customHeight="1" x14ac:dyDescent="0.2">
      <c r="A144" s="32"/>
      <c r="B144" s="42"/>
      <c r="C144" s="43"/>
      <c r="D144" s="43">
        <v>4243</v>
      </c>
      <c r="E144" s="156" t="s">
        <v>216</v>
      </c>
      <c r="F144" s="152"/>
      <c r="G144" s="152"/>
      <c r="H144" s="152"/>
      <c r="I144" s="152"/>
      <c r="J144" s="152"/>
      <c r="K144" s="57"/>
      <c r="L144" s="57"/>
      <c r="M144" s="57"/>
      <c r="N144" s="57"/>
      <c r="O144" s="66" t="str">
        <f t="shared" si="30"/>
        <v>-</v>
      </c>
      <c r="II144" s="8"/>
    </row>
    <row r="145" spans="1:243" s="7" customFormat="1" ht="15" customHeight="1" thickBot="1" x14ac:dyDescent="0.25">
      <c r="A145" s="32"/>
      <c r="B145" s="42"/>
      <c r="C145" s="43"/>
      <c r="D145" s="43">
        <v>4244</v>
      </c>
      <c r="E145" s="156" t="s">
        <v>217</v>
      </c>
      <c r="F145" s="152"/>
      <c r="G145" s="152"/>
      <c r="H145" s="152"/>
      <c r="I145" s="152"/>
      <c r="J145" s="152"/>
      <c r="K145" s="57"/>
      <c r="L145" s="57"/>
      <c r="M145" s="57"/>
      <c r="N145" s="57"/>
      <c r="O145" s="66" t="str">
        <f t="shared" si="30"/>
        <v>-</v>
      </c>
      <c r="II145" s="8"/>
    </row>
    <row r="146" spans="1:243" s="7" customFormat="1" ht="15" customHeight="1" x14ac:dyDescent="0.2">
      <c r="A146" s="144" t="s">
        <v>2</v>
      </c>
      <c r="B146" s="145"/>
      <c r="C146" s="145"/>
      <c r="D146" s="145"/>
      <c r="E146" s="145"/>
      <c r="F146" s="145"/>
      <c r="G146" s="145"/>
      <c r="H146" s="145"/>
      <c r="I146" s="145"/>
      <c r="J146" s="146"/>
      <c r="K146" s="150" t="s">
        <v>360</v>
      </c>
      <c r="L146" s="145" t="s">
        <v>368</v>
      </c>
      <c r="M146" s="145" t="s">
        <v>361</v>
      </c>
      <c r="N146" s="145" t="s">
        <v>352</v>
      </c>
      <c r="O146" s="142" t="s">
        <v>301</v>
      </c>
      <c r="II146" s="8"/>
    </row>
    <row r="147" spans="1:243" s="7" customFormat="1" ht="28.5" customHeight="1" x14ac:dyDescent="0.2">
      <c r="A147" s="147"/>
      <c r="B147" s="148"/>
      <c r="C147" s="148"/>
      <c r="D147" s="148"/>
      <c r="E147" s="148"/>
      <c r="F147" s="148"/>
      <c r="G147" s="148"/>
      <c r="H147" s="148"/>
      <c r="I147" s="148"/>
      <c r="J147" s="149"/>
      <c r="K147" s="151"/>
      <c r="L147" s="148"/>
      <c r="M147" s="148"/>
      <c r="N147" s="148"/>
      <c r="O147" s="143"/>
      <c r="II147" s="8"/>
    </row>
    <row r="148" spans="1:243" s="7" customFormat="1" ht="15" customHeight="1" x14ac:dyDescent="0.2">
      <c r="A148" s="32"/>
      <c r="B148" s="42"/>
      <c r="C148" s="43">
        <v>425</v>
      </c>
      <c r="D148" s="155" t="s">
        <v>72</v>
      </c>
      <c r="E148" s="155"/>
      <c r="F148" s="155"/>
      <c r="G148" s="155"/>
      <c r="H148" s="155"/>
      <c r="I148" s="155"/>
      <c r="J148" s="156"/>
      <c r="K148" s="57">
        <f>K149+K150+K156+K157+K165+K166+K169+K178+K179</f>
        <v>1092700</v>
      </c>
      <c r="L148" s="57">
        <f>L149+L150+L156+L157+L165+L166+L169+L178+L179</f>
        <v>987082.27</v>
      </c>
      <c r="M148" s="57">
        <f t="shared" ref="M148:N148" si="42">M149+M150+M156+M157+M165+M166+M169+M178+M179</f>
        <v>1044460</v>
      </c>
      <c r="N148" s="57">
        <f t="shared" si="42"/>
        <v>1186700</v>
      </c>
      <c r="O148" s="66">
        <f t="shared" si="30"/>
        <v>90.334242701564932</v>
      </c>
      <c r="II148" s="8"/>
    </row>
    <row r="149" spans="1:243" s="7" customFormat="1" ht="15" customHeight="1" x14ac:dyDescent="0.2">
      <c r="A149" s="60"/>
      <c r="B149" s="61"/>
      <c r="C149" s="68"/>
      <c r="D149" s="68">
        <v>4251</v>
      </c>
      <c r="E149" s="157" t="s">
        <v>73</v>
      </c>
      <c r="F149" s="157"/>
      <c r="G149" s="157"/>
      <c r="H149" s="157"/>
      <c r="I149" s="157"/>
      <c r="J149" s="158"/>
      <c r="K149" s="64">
        <v>40000</v>
      </c>
      <c r="L149" s="64">
        <v>33570.18</v>
      </c>
      <c r="M149" s="64">
        <v>38000</v>
      </c>
      <c r="N149" s="64">
        <v>40000</v>
      </c>
      <c r="O149" s="112">
        <f t="shared" si="30"/>
        <v>83.925449999999998</v>
      </c>
      <c r="II149" s="8"/>
    </row>
    <row r="150" spans="1:243" s="7" customFormat="1" ht="15" customHeight="1" x14ac:dyDescent="0.2">
      <c r="A150" s="32"/>
      <c r="B150" s="42"/>
      <c r="C150" s="43"/>
      <c r="D150" s="43">
        <v>4252</v>
      </c>
      <c r="E150" s="155" t="s">
        <v>74</v>
      </c>
      <c r="F150" s="155"/>
      <c r="G150" s="155"/>
      <c r="H150" s="155"/>
      <c r="I150" s="155"/>
      <c r="J150" s="156"/>
      <c r="K150" s="57">
        <f>SUM(K151:K153)</f>
        <v>300000</v>
      </c>
      <c r="L150" s="57">
        <f>SUM(L151:L153)</f>
        <v>268225.81</v>
      </c>
      <c r="M150" s="57">
        <f t="shared" ref="M150:N150" si="43">SUM(M151:M153)</f>
        <v>280000</v>
      </c>
      <c r="N150" s="57">
        <f t="shared" si="43"/>
        <v>300000</v>
      </c>
      <c r="O150" s="66">
        <f t="shared" si="30"/>
        <v>89.408603333333332</v>
      </c>
      <c r="II150" s="8"/>
    </row>
    <row r="151" spans="1:243" s="7" customFormat="1" ht="15" customHeight="1" x14ac:dyDescent="0.2">
      <c r="A151" s="32"/>
      <c r="B151" s="42"/>
      <c r="C151" s="43"/>
      <c r="D151" s="44"/>
      <c r="E151" s="43">
        <v>42521</v>
      </c>
      <c r="F151" s="155" t="s">
        <v>75</v>
      </c>
      <c r="G151" s="155"/>
      <c r="H151" s="155"/>
      <c r="I151" s="155"/>
      <c r="J151" s="156"/>
      <c r="K151" s="57">
        <v>28000</v>
      </c>
      <c r="L151" s="57">
        <v>23060.73</v>
      </c>
      <c r="M151" s="57">
        <v>26000</v>
      </c>
      <c r="N151" s="57">
        <v>28000</v>
      </c>
      <c r="O151" s="66">
        <f t="shared" si="30"/>
        <v>82.359749999999991</v>
      </c>
      <c r="II151" s="8"/>
    </row>
    <row r="152" spans="1:243" s="7" customFormat="1" ht="15" customHeight="1" x14ac:dyDescent="0.2">
      <c r="A152" s="32"/>
      <c r="B152" s="42"/>
      <c r="C152" s="43"/>
      <c r="D152" s="44"/>
      <c r="E152" s="43">
        <v>42522</v>
      </c>
      <c r="F152" s="155" t="s">
        <v>343</v>
      </c>
      <c r="G152" s="155"/>
      <c r="H152" s="155"/>
      <c r="I152" s="155"/>
      <c r="J152" s="156"/>
      <c r="K152" s="57">
        <v>50000</v>
      </c>
      <c r="L152" s="57">
        <v>29426.94</v>
      </c>
      <c r="M152" s="57">
        <v>32000</v>
      </c>
      <c r="N152" s="57">
        <v>50000</v>
      </c>
      <c r="O152" s="66">
        <f t="shared" si="30"/>
        <v>58.853880000000004</v>
      </c>
      <c r="II152" s="8"/>
    </row>
    <row r="153" spans="1:243" s="7" customFormat="1" ht="15" customHeight="1" x14ac:dyDescent="0.2">
      <c r="A153" s="32"/>
      <c r="B153" s="42"/>
      <c r="C153" s="43"/>
      <c r="D153" s="44"/>
      <c r="E153" s="43">
        <v>42523</v>
      </c>
      <c r="F153" s="155" t="s">
        <v>76</v>
      </c>
      <c r="G153" s="155"/>
      <c r="H153" s="155"/>
      <c r="I153" s="155"/>
      <c r="J153" s="156"/>
      <c r="K153" s="57">
        <f>K154+K155</f>
        <v>222000</v>
      </c>
      <c r="L153" s="57">
        <f>L154+L155</f>
        <v>215738.13999999998</v>
      </c>
      <c r="M153" s="57">
        <f t="shared" ref="M153:N153" si="44">M154+M155</f>
        <v>222000</v>
      </c>
      <c r="N153" s="57">
        <f t="shared" si="44"/>
        <v>222000</v>
      </c>
      <c r="O153" s="66">
        <f t="shared" si="30"/>
        <v>97.179342342342338</v>
      </c>
      <c r="II153" s="8"/>
    </row>
    <row r="154" spans="1:243" s="7" customFormat="1" ht="15" customHeight="1" x14ac:dyDescent="0.2">
      <c r="A154" s="32"/>
      <c r="B154" s="42"/>
      <c r="C154" s="43"/>
      <c r="D154" s="44"/>
      <c r="E154" s="43"/>
      <c r="F154" s="125">
        <v>425231</v>
      </c>
      <c r="G154" s="156" t="s">
        <v>288</v>
      </c>
      <c r="H154" s="152"/>
      <c r="I154" s="152"/>
      <c r="J154" s="152"/>
      <c r="K154" s="57">
        <v>212000</v>
      </c>
      <c r="L154" s="57">
        <v>206866.81</v>
      </c>
      <c r="M154" s="57">
        <v>212000</v>
      </c>
      <c r="N154" s="57">
        <v>212000</v>
      </c>
      <c r="O154" s="66">
        <f t="shared" si="30"/>
        <v>97.578683962264151</v>
      </c>
      <c r="II154" s="8"/>
    </row>
    <row r="155" spans="1:243" s="7" customFormat="1" ht="15" customHeight="1" x14ac:dyDescent="0.2">
      <c r="A155" s="32"/>
      <c r="B155" s="42"/>
      <c r="C155" s="43"/>
      <c r="D155" s="44"/>
      <c r="E155" s="43"/>
      <c r="F155" s="125">
        <v>425232</v>
      </c>
      <c r="G155" s="156" t="s">
        <v>289</v>
      </c>
      <c r="H155" s="152"/>
      <c r="I155" s="152"/>
      <c r="J155" s="152"/>
      <c r="K155" s="57">
        <v>10000</v>
      </c>
      <c r="L155" s="57">
        <v>8871.33</v>
      </c>
      <c r="M155" s="57">
        <v>10000</v>
      </c>
      <c r="N155" s="57">
        <v>10000</v>
      </c>
      <c r="O155" s="66">
        <f t="shared" si="30"/>
        <v>88.71329999999999</v>
      </c>
      <c r="II155" s="8"/>
    </row>
    <row r="156" spans="1:243" s="7" customFormat="1" ht="15" customHeight="1" x14ac:dyDescent="0.2">
      <c r="A156" s="77"/>
      <c r="B156" s="78"/>
      <c r="C156" s="79"/>
      <c r="D156" s="79">
        <v>4253</v>
      </c>
      <c r="E156" s="183" t="s">
        <v>77</v>
      </c>
      <c r="F156" s="183"/>
      <c r="G156" s="183"/>
      <c r="H156" s="183"/>
      <c r="I156" s="183"/>
      <c r="J156" s="184"/>
      <c r="K156" s="80">
        <v>15000</v>
      </c>
      <c r="L156" s="80">
        <v>9377.7800000000007</v>
      </c>
      <c r="M156" s="80">
        <v>15000</v>
      </c>
      <c r="N156" s="80">
        <v>16000</v>
      </c>
      <c r="O156" s="111">
        <f t="shared" si="30"/>
        <v>62.518533333333338</v>
      </c>
      <c r="II156" s="8"/>
    </row>
    <row r="157" spans="1:243" s="7" customFormat="1" ht="15" customHeight="1" x14ac:dyDescent="0.2">
      <c r="A157" s="32"/>
      <c r="B157" s="42"/>
      <c r="C157" s="43"/>
      <c r="D157" s="43">
        <v>4254</v>
      </c>
      <c r="E157" s="155" t="s">
        <v>78</v>
      </c>
      <c r="F157" s="155"/>
      <c r="G157" s="155"/>
      <c r="H157" s="155"/>
      <c r="I157" s="155"/>
      <c r="J157" s="156"/>
      <c r="K157" s="57">
        <f>SUM(K158:K164)</f>
        <v>365700</v>
      </c>
      <c r="L157" s="57">
        <f t="shared" ref="L157" si="45">SUM(L158:L164)</f>
        <v>326927.01</v>
      </c>
      <c r="M157" s="57">
        <f t="shared" ref="M157:N157" si="46">SUM(M158:M164)</f>
        <v>346660</v>
      </c>
      <c r="N157" s="57">
        <f t="shared" si="46"/>
        <v>386700</v>
      </c>
      <c r="O157" s="66">
        <f t="shared" si="30"/>
        <v>89.397596390483997</v>
      </c>
      <c r="II157" s="8"/>
    </row>
    <row r="158" spans="1:243" s="7" customFormat="1" ht="15" customHeight="1" x14ac:dyDescent="0.2">
      <c r="A158" s="32"/>
      <c r="B158" s="42"/>
      <c r="C158" s="43"/>
      <c r="D158" s="44"/>
      <c r="E158" s="43">
        <v>42541</v>
      </c>
      <c r="F158" s="155" t="s">
        <v>23</v>
      </c>
      <c r="G158" s="155"/>
      <c r="H158" s="155"/>
      <c r="I158" s="155"/>
      <c r="J158" s="156"/>
      <c r="K158" s="57">
        <v>100000</v>
      </c>
      <c r="L158" s="57">
        <v>84575.24</v>
      </c>
      <c r="M158" s="57">
        <v>88000</v>
      </c>
      <c r="N158" s="57">
        <v>100000</v>
      </c>
      <c r="O158" s="66">
        <f t="shared" si="30"/>
        <v>84.575240000000008</v>
      </c>
      <c r="II158" s="8"/>
    </row>
    <row r="159" spans="1:243" s="7" customFormat="1" ht="15" customHeight="1" x14ac:dyDescent="0.2">
      <c r="A159" s="32"/>
      <c r="B159" s="42"/>
      <c r="C159" s="43"/>
      <c r="D159" s="44"/>
      <c r="E159" s="43">
        <v>42542</v>
      </c>
      <c r="F159" s="155" t="s">
        <v>79</v>
      </c>
      <c r="G159" s="155"/>
      <c r="H159" s="155"/>
      <c r="I159" s="155"/>
      <c r="J159" s="156"/>
      <c r="K159" s="57">
        <v>210000</v>
      </c>
      <c r="L159" s="57">
        <v>198086.77</v>
      </c>
      <c r="M159" s="57">
        <v>214000</v>
      </c>
      <c r="N159" s="57">
        <v>215000</v>
      </c>
      <c r="O159" s="66">
        <f t="shared" si="30"/>
        <v>94.327033333333333</v>
      </c>
      <c r="II159" s="8"/>
    </row>
    <row r="160" spans="1:243" s="7" customFormat="1" ht="15" customHeight="1" x14ac:dyDescent="0.2">
      <c r="A160" s="32"/>
      <c r="B160" s="42"/>
      <c r="C160" s="43"/>
      <c r="D160" s="44"/>
      <c r="E160" s="43" t="s">
        <v>290</v>
      </c>
      <c r="F160" s="155" t="s">
        <v>80</v>
      </c>
      <c r="G160" s="155"/>
      <c r="H160" s="155"/>
      <c r="I160" s="155"/>
      <c r="J160" s="156"/>
      <c r="K160" s="57">
        <v>45000</v>
      </c>
      <c r="L160" s="57">
        <v>43605</v>
      </c>
      <c r="M160" s="57">
        <v>44000</v>
      </c>
      <c r="N160" s="57">
        <v>55000</v>
      </c>
      <c r="O160" s="66">
        <f t="shared" si="30"/>
        <v>96.899999999999991</v>
      </c>
      <c r="II160" s="8"/>
    </row>
    <row r="161" spans="1:243" s="7" customFormat="1" ht="15" customHeight="1" x14ac:dyDescent="0.2">
      <c r="A161" s="32"/>
      <c r="B161" s="42"/>
      <c r="C161" s="43"/>
      <c r="D161" s="44"/>
      <c r="E161" s="43" t="s">
        <v>291</v>
      </c>
      <c r="F161" s="155" t="s">
        <v>81</v>
      </c>
      <c r="G161" s="155"/>
      <c r="H161" s="155"/>
      <c r="I161" s="155"/>
      <c r="J161" s="156"/>
      <c r="K161" s="57">
        <v>700</v>
      </c>
      <c r="L161" s="57">
        <v>660</v>
      </c>
      <c r="M161" s="57">
        <v>660</v>
      </c>
      <c r="N161" s="57">
        <v>700</v>
      </c>
      <c r="O161" s="66">
        <f t="shared" si="30"/>
        <v>94.285714285714278</v>
      </c>
      <c r="II161" s="8"/>
    </row>
    <row r="162" spans="1:243" s="7" customFormat="1" ht="15" customHeight="1" x14ac:dyDescent="0.2">
      <c r="A162" s="32"/>
      <c r="B162" s="42"/>
      <c r="C162" s="43"/>
      <c r="D162" s="44"/>
      <c r="E162" s="43" t="s">
        <v>292</v>
      </c>
      <c r="F162" s="155" t="s">
        <v>302</v>
      </c>
      <c r="G162" s="155"/>
      <c r="H162" s="155"/>
      <c r="I162" s="155"/>
      <c r="J162" s="156"/>
      <c r="K162" s="57">
        <v>10000</v>
      </c>
      <c r="L162" s="57"/>
      <c r="M162" s="57"/>
      <c r="N162" s="57"/>
      <c r="O162" s="66">
        <f t="shared" si="30"/>
        <v>0</v>
      </c>
      <c r="II162" s="8"/>
    </row>
    <row r="163" spans="1:243" s="7" customFormat="1" ht="15" customHeight="1" x14ac:dyDescent="0.2">
      <c r="A163" s="32"/>
      <c r="B163" s="42"/>
      <c r="C163" s="43"/>
      <c r="D163" s="44"/>
      <c r="E163" s="43" t="s">
        <v>270</v>
      </c>
      <c r="F163" s="155" t="s">
        <v>271</v>
      </c>
      <c r="G163" s="155"/>
      <c r="H163" s="155"/>
      <c r="I163" s="155"/>
      <c r="J163" s="156"/>
      <c r="K163" s="57"/>
      <c r="L163" s="57"/>
      <c r="M163" s="57"/>
      <c r="N163" s="57"/>
      <c r="O163" s="66" t="str">
        <f t="shared" si="30"/>
        <v>-</v>
      </c>
      <c r="II163" s="8"/>
    </row>
    <row r="164" spans="1:243" s="7" customFormat="1" ht="15" customHeight="1" x14ac:dyDescent="0.2">
      <c r="A164" s="32"/>
      <c r="B164" s="42"/>
      <c r="C164" s="43"/>
      <c r="D164" s="44"/>
      <c r="E164" s="43" t="s">
        <v>325</v>
      </c>
      <c r="F164" s="155" t="s">
        <v>326</v>
      </c>
      <c r="G164" s="155"/>
      <c r="H164" s="155"/>
      <c r="I164" s="155"/>
      <c r="J164" s="156"/>
      <c r="K164" s="57"/>
      <c r="L164" s="57"/>
      <c r="M164" s="57"/>
      <c r="N164" s="57">
        <v>16000</v>
      </c>
      <c r="O164" s="66" t="str">
        <f t="shared" si="30"/>
        <v>-</v>
      </c>
      <c r="II164" s="8"/>
    </row>
    <row r="165" spans="1:243" s="7" customFormat="1" ht="15" customHeight="1" x14ac:dyDescent="0.2">
      <c r="A165" s="32"/>
      <c r="B165" s="42"/>
      <c r="C165" s="43"/>
      <c r="D165" s="43">
        <v>4255</v>
      </c>
      <c r="E165" s="155" t="s">
        <v>82</v>
      </c>
      <c r="F165" s="155"/>
      <c r="G165" s="155"/>
      <c r="H165" s="155"/>
      <c r="I165" s="155"/>
      <c r="J165" s="156"/>
      <c r="K165" s="57">
        <v>110000</v>
      </c>
      <c r="L165" s="57">
        <v>112334.49</v>
      </c>
      <c r="M165" s="57">
        <v>118000</v>
      </c>
      <c r="N165" s="57">
        <v>185000</v>
      </c>
      <c r="O165" s="66">
        <f t="shared" si="30"/>
        <v>102.12226363636363</v>
      </c>
      <c r="II165" s="8"/>
    </row>
    <row r="166" spans="1:243" s="7" customFormat="1" ht="15" customHeight="1" x14ac:dyDescent="0.2">
      <c r="A166" s="32"/>
      <c r="B166" s="42"/>
      <c r="C166" s="43"/>
      <c r="D166" s="43">
        <v>4256</v>
      </c>
      <c r="E166" s="156" t="s">
        <v>337</v>
      </c>
      <c r="F166" s="152"/>
      <c r="G166" s="152"/>
      <c r="H166" s="152"/>
      <c r="I166" s="152"/>
      <c r="J166" s="152"/>
      <c r="K166" s="57">
        <f>SUM(K167:K168)</f>
        <v>0</v>
      </c>
      <c r="L166" s="57">
        <f>SUM(L167:L168)</f>
        <v>0</v>
      </c>
      <c r="M166" s="57">
        <f t="shared" ref="M166:N166" si="47">SUM(M167:M168)</f>
        <v>0</v>
      </c>
      <c r="N166" s="57">
        <f t="shared" si="47"/>
        <v>0</v>
      </c>
      <c r="O166" s="66" t="str">
        <f t="shared" si="30"/>
        <v>-</v>
      </c>
      <c r="II166" s="8"/>
    </row>
    <row r="167" spans="1:243" s="7" customFormat="1" ht="15" customHeight="1" x14ac:dyDescent="0.2">
      <c r="A167" s="32"/>
      <c r="B167" s="42"/>
      <c r="C167" s="43"/>
      <c r="D167" s="43"/>
      <c r="E167" s="124">
        <v>42561</v>
      </c>
      <c r="F167" s="152" t="s">
        <v>335</v>
      </c>
      <c r="G167" s="153"/>
      <c r="H167" s="153"/>
      <c r="I167" s="153"/>
      <c r="J167" s="154"/>
      <c r="K167" s="57"/>
      <c r="L167" s="57"/>
      <c r="M167" s="57"/>
      <c r="N167" s="57"/>
      <c r="O167" s="66" t="str">
        <f t="shared" si="30"/>
        <v>-</v>
      </c>
      <c r="II167" s="8"/>
    </row>
    <row r="168" spans="1:243" s="7" customFormat="1" ht="15" customHeight="1" x14ac:dyDescent="0.2">
      <c r="A168" s="32"/>
      <c r="B168" s="42"/>
      <c r="C168" s="43"/>
      <c r="D168" s="43"/>
      <c r="E168" s="124">
        <v>42562</v>
      </c>
      <c r="F168" s="152" t="s">
        <v>336</v>
      </c>
      <c r="G168" s="153"/>
      <c r="H168" s="153"/>
      <c r="I168" s="153"/>
      <c r="J168" s="154"/>
      <c r="K168" s="57"/>
      <c r="L168" s="57"/>
      <c r="M168" s="57"/>
      <c r="N168" s="57"/>
      <c r="O168" s="66" t="str">
        <f t="shared" si="30"/>
        <v>-</v>
      </c>
      <c r="II168" s="8"/>
    </row>
    <row r="169" spans="1:243" s="7" customFormat="1" ht="15" customHeight="1" x14ac:dyDescent="0.2">
      <c r="A169" s="77"/>
      <c r="B169" s="78"/>
      <c r="C169" s="79"/>
      <c r="D169" s="79">
        <v>4257</v>
      </c>
      <c r="E169" s="183" t="s">
        <v>83</v>
      </c>
      <c r="F169" s="183"/>
      <c r="G169" s="183"/>
      <c r="H169" s="183"/>
      <c r="I169" s="183"/>
      <c r="J169" s="184"/>
      <c r="K169" s="80">
        <f>SUM(K170:K177)</f>
        <v>157000</v>
      </c>
      <c r="L169" s="80">
        <f>SUM(L170:L177)</f>
        <v>139698.25</v>
      </c>
      <c r="M169" s="80">
        <f t="shared" ref="M169:N169" si="48">SUM(M170:M177)</f>
        <v>146800</v>
      </c>
      <c r="N169" s="80">
        <f t="shared" si="48"/>
        <v>172000</v>
      </c>
      <c r="O169" s="111">
        <f t="shared" si="30"/>
        <v>88.97977707006369</v>
      </c>
      <c r="II169" s="8"/>
    </row>
    <row r="170" spans="1:243" s="7" customFormat="1" ht="15" customHeight="1" x14ac:dyDescent="0.2">
      <c r="A170" s="77"/>
      <c r="B170" s="78"/>
      <c r="C170" s="79"/>
      <c r="D170" s="89"/>
      <c r="E170" s="79">
        <v>42571</v>
      </c>
      <c r="F170" s="183" t="s">
        <v>330</v>
      </c>
      <c r="G170" s="183"/>
      <c r="H170" s="183"/>
      <c r="I170" s="183"/>
      <c r="J170" s="184"/>
      <c r="K170" s="80">
        <v>35000</v>
      </c>
      <c r="L170" s="80">
        <v>50137.25</v>
      </c>
      <c r="M170" s="80">
        <v>50200</v>
      </c>
      <c r="N170" s="80">
        <v>35000</v>
      </c>
      <c r="O170" s="111">
        <f t="shared" si="30"/>
        <v>143.24928571428572</v>
      </c>
      <c r="II170" s="8"/>
    </row>
    <row r="171" spans="1:243" s="7" customFormat="1" ht="15" customHeight="1" x14ac:dyDescent="0.2">
      <c r="A171" s="32"/>
      <c r="B171" s="42"/>
      <c r="C171" s="43"/>
      <c r="D171" s="44"/>
      <c r="E171" s="43" t="s">
        <v>331</v>
      </c>
      <c r="F171" s="155" t="s">
        <v>311</v>
      </c>
      <c r="G171" s="155"/>
      <c r="H171" s="155"/>
      <c r="I171" s="155"/>
      <c r="J171" s="156"/>
      <c r="K171" s="57">
        <v>30000</v>
      </c>
      <c r="L171" s="57">
        <v>26860</v>
      </c>
      <c r="M171" s="57">
        <v>29000</v>
      </c>
      <c r="N171" s="57">
        <v>45000</v>
      </c>
      <c r="O171" s="66">
        <f t="shared" si="30"/>
        <v>89.533333333333331</v>
      </c>
      <c r="II171" s="8"/>
    </row>
    <row r="172" spans="1:243" s="7" customFormat="1" ht="15" customHeight="1" x14ac:dyDescent="0.2">
      <c r="A172" s="77"/>
      <c r="B172" s="78"/>
      <c r="C172" s="79"/>
      <c r="D172" s="89"/>
      <c r="E172" s="79" t="s">
        <v>332</v>
      </c>
      <c r="F172" s="183" t="s">
        <v>85</v>
      </c>
      <c r="G172" s="183"/>
      <c r="H172" s="183"/>
      <c r="I172" s="183"/>
      <c r="J172" s="184"/>
      <c r="K172" s="80">
        <v>19000</v>
      </c>
      <c r="L172" s="80">
        <v>18750</v>
      </c>
      <c r="M172" s="80">
        <v>18750</v>
      </c>
      <c r="N172" s="80">
        <v>19000</v>
      </c>
      <c r="O172" s="111">
        <f t="shared" si="30"/>
        <v>98.68421052631578</v>
      </c>
      <c r="II172" s="8"/>
    </row>
    <row r="173" spans="1:243" s="7" customFormat="1" ht="15" customHeight="1" x14ac:dyDescent="0.2">
      <c r="A173" s="32"/>
      <c r="B173" s="42"/>
      <c r="C173" s="43"/>
      <c r="D173" s="44"/>
      <c r="E173" s="43" t="s">
        <v>333</v>
      </c>
      <c r="F173" s="155" t="s">
        <v>86</v>
      </c>
      <c r="G173" s="155"/>
      <c r="H173" s="155"/>
      <c r="I173" s="155"/>
      <c r="J173" s="156"/>
      <c r="K173" s="57">
        <v>50000</v>
      </c>
      <c r="L173" s="57">
        <v>41407.5</v>
      </c>
      <c r="M173" s="57">
        <v>46000</v>
      </c>
      <c r="N173" s="57">
        <v>50000</v>
      </c>
      <c r="O173" s="66">
        <f t="shared" si="30"/>
        <v>82.815000000000012</v>
      </c>
      <c r="II173" s="8"/>
    </row>
    <row r="174" spans="1:243" s="7" customFormat="1" ht="15" customHeight="1" x14ac:dyDescent="0.2">
      <c r="A174" s="77"/>
      <c r="B174" s="78"/>
      <c r="C174" s="79"/>
      <c r="D174" s="89"/>
      <c r="E174" s="79" t="s">
        <v>334</v>
      </c>
      <c r="F174" s="183" t="s">
        <v>273</v>
      </c>
      <c r="G174" s="183"/>
      <c r="H174" s="183"/>
      <c r="I174" s="183"/>
      <c r="J174" s="184"/>
      <c r="K174" s="80"/>
      <c r="L174" s="80"/>
      <c r="M174" s="80"/>
      <c r="N174" s="80"/>
      <c r="O174" s="111" t="str">
        <f t="shared" si="30"/>
        <v>-</v>
      </c>
      <c r="II174" s="8"/>
    </row>
    <row r="175" spans="1:243" s="7" customFormat="1" ht="15" customHeight="1" x14ac:dyDescent="0.2">
      <c r="A175" s="32"/>
      <c r="B175" s="42"/>
      <c r="C175" s="43"/>
      <c r="D175" s="44"/>
      <c r="E175" s="43" t="s">
        <v>272</v>
      </c>
      <c r="F175" s="155" t="s">
        <v>274</v>
      </c>
      <c r="G175" s="155"/>
      <c r="H175" s="155"/>
      <c r="I175" s="155"/>
      <c r="J175" s="156"/>
      <c r="K175" s="57">
        <v>10000</v>
      </c>
      <c r="L175" s="57"/>
      <c r="M175" s="57"/>
      <c r="N175" s="57">
        <v>10000</v>
      </c>
      <c r="O175" s="66">
        <f t="shared" si="30"/>
        <v>0</v>
      </c>
      <c r="II175" s="8"/>
    </row>
    <row r="176" spans="1:243" s="7" customFormat="1" ht="15" customHeight="1" x14ac:dyDescent="0.2">
      <c r="A176" s="32"/>
      <c r="B176" s="42"/>
      <c r="C176" s="43"/>
      <c r="D176" s="44"/>
      <c r="E176" s="43" t="s">
        <v>276</v>
      </c>
      <c r="F176" s="155" t="s">
        <v>275</v>
      </c>
      <c r="G176" s="155"/>
      <c r="H176" s="155"/>
      <c r="I176" s="155"/>
      <c r="J176" s="156"/>
      <c r="K176" s="57">
        <v>10000</v>
      </c>
      <c r="L176" s="57">
        <v>1250</v>
      </c>
      <c r="M176" s="57">
        <v>1250</v>
      </c>
      <c r="N176" s="57">
        <v>10000</v>
      </c>
      <c r="O176" s="66">
        <f t="shared" ref="O176:O232" si="49">IF(K176&gt;0,IF(L176/K176&gt;=100,"&gt;&gt;100",L176/K176*100),"-")</f>
        <v>12.5</v>
      </c>
      <c r="II176" s="8"/>
    </row>
    <row r="177" spans="1:243" s="7" customFormat="1" ht="15" customHeight="1" x14ac:dyDescent="0.2">
      <c r="A177" s="32"/>
      <c r="B177" s="42"/>
      <c r="C177" s="43"/>
      <c r="D177" s="44"/>
      <c r="E177" s="43" t="s">
        <v>277</v>
      </c>
      <c r="F177" s="155" t="s">
        <v>95</v>
      </c>
      <c r="G177" s="155"/>
      <c r="H177" s="155"/>
      <c r="I177" s="155"/>
      <c r="J177" s="156"/>
      <c r="K177" s="57">
        <v>3000</v>
      </c>
      <c r="L177" s="57">
        <v>1293.5</v>
      </c>
      <c r="M177" s="57">
        <v>1600</v>
      </c>
      <c r="N177" s="57">
        <v>3000</v>
      </c>
      <c r="O177" s="66">
        <f t="shared" si="49"/>
        <v>43.116666666666667</v>
      </c>
      <c r="II177" s="8"/>
    </row>
    <row r="178" spans="1:243" s="7" customFormat="1" ht="15" customHeight="1" x14ac:dyDescent="0.2">
      <c r="A178" s="77"/>
      <c r="B178" s="78"/>
      <c r="C178" s="79"/>
      <c r="D178" s="79">
        <v>4258</v>
      </c>
      <c r="E178" s="183" t="s">
        <v>96</v>
      </c>
      <c r="F178" s="183"/>
      <c r="G178" s="183"/>
      <c r="H178" s="183"/>
      <c r="I178" s="183"/>
      <c r="J178" s="184"/>
      <c r="K178" s="80">
        <v>25000</v>
      </c>
      <c r="L178" s="80">
        <v>21912.5</v>
      </c>
      <c r="M178" s="80">
        <v>23000</v>
      </c>
      <c r="N178" s="80">
        <v>25000</v>
      </c>
      <c r="O178" s="111">
        <f t="shared" si="49"/>
        <v>87.649999999999991</v>
      </c>
      <c r="II178" s="8"/>
    </row>
    <row r="179" spans="1:243" s="7" customFormat="1" ht="15" customHeight="1" x14ac:dyDescent="0.2">
      <c r="A179" s="32"/>
      <c r="B179" s="42"/>
      <c r="C179" s="43"/>
      <c r="D179" s="43">
        <v>4259</v>
      </c>
      <c r="E179" s="155" t="s">
        <v>97</v>
      </c>
      <c r="F179" s="155"/>
      <c r="G179" s="155"/>
      <c r="H179" s="155"/>
      <c r="I179" s="155"/>
      <c r="J179" s="156"/>
      <c r="K179" s="57">
        <f>SUM(K180:K186)</f>
        <v>80000</v>
      </c>
      <c r="L179" s="57">
        <f>SUM(L180:L186)</f>
        <v>75036.25</v>
      </c>
      <c r="M179" s="57">
        <f t="shared" ref="M179:N179" si="50">SUM(M180:M186)</f>
        <v>77000</v>
      </c>
      <c r="N179" s="57">
        <f t="shared" si="50"/>
        <v>62000</v>
      </c>
      <c r="O179" s="66">
        <f t="shared" si="49"/>
        <v>93.795312500000009</v>
      </c>
      <c r="II179" s="8"/>
    </row>
    <row r="180" spans="1:243" s="7" customFormat="1" ht="15" customHeight="1" x14ac:dyDescent="0.2">
      <c r="A180" s="32"/>
      <c r="B180" s="42"/>
      <c r="C180" s="43"/>
      <c r="D180" s="44"/>
      <c r="E180" s="43">
        <v>42591</v>
      </c>
      <c r="F180" s="155" t="s">
        <v>98</v>
      </c>
      <c r="G180" s="155"/>
      <c r="H180" s="155"/>
      <c r="I180" s="155"/>
      <c r="J180" s="156"/>
      <c r="K180" s="57">
        <v>10000</v>
      </c>
      <c r="L180" s="57">
        <v>17941.5</v>
      </c>
      <c r="M180" s="57">
        <v>18000</v>
      </c>
      <c r="N180" s="57">
        <v>12000</v>
      </c>
      <c r="O180" s="66">
        <f t="shared" si="49"/>
        <v>179.41499999999999</v>
      </c>
      <c r="II180" s="8"/>
    </row>
    <row r="181" spans="1:243" s="3" customFormat="1" ht="15" customHeight="1" thickBot="1" x14ac:dyDescent="0.25">
      <c r="A181" s="32"/>
      <c r="B181" s="42"/>
      <c r="C181" s="43"/>
      <c r="D181" s="44"/>
      <c r="E181" s="43">
        <v>42592</v>
      </c>
      <c r="F181" s="155" t="s">
        <v>99</v>
      </c>
      <c r="G181" s="155"/>
      <c r="H181" s="155"/>
      <c r="I181" s="155"/>
      <c r="J181" s="156"/>
      <c r="K181" s="57"/>
      <c r="L181" s="57"/>
      <c r="M181" s="57"/>
      <c r="N181" s="57"/>
      <c r="O181" s="66" t="str">
        <f t="shared" si="49"/>
        <v>-</v>
      </c>
      <c r="II181" s="9"/>
    </row>
    <row r="182" spans="1:243" s="3" customFormat="1" ht="15" customHeight="1" x14ac:dyDescent="0.2">
      <c r="A182" s="144" t="s">
        <v>2</v>
      </c>
      <c r="B182" s="145"/>
      <c r="C182" s="145"/>
      <c r="D182" s="145"/>
      <c r="E182" s="145"/>
      <c r="F182" s="145"/>
      <c r="G182" s="145"/>
      <c r="H182" s="145"/>
      <c r="I182" s="145"/>
      <c r="J182" s="146"/>
      <c r="K182" s="150" t="s">
        <v>360</v>
      </c>
      <c r="L182" s="145" t="s">
        <v>368</v>
      </c>
      <c r="M182" s="145" t="s">
        <v>361</v>
      </c>
      <c r="N182" s="145" t="s">
        <v>352</v>
      </c>
      <c r="O182" s="142" t="s">
        <v>301</v>
      </c>
      <c r="II182" s="9"/>
    </row>
    <row r="183" spans="1:243" s="3" customFormat="1" ht="21.75" customHeight="1" x14ac:dyDescent="0.2">
      <c r="A183" s="147"/>
      <c r="B183" s="148"/>
      <c r="C183" s="148"/>
      <c r="D183" s="148"/>
      <c r="E183" s="148"/>
      <c r="F183" s="148"/>
      <c r="G183" s="148"/>
      <c r="H183" s="148"/>
      <c r="I183" s="148"/>
      <c r="J183" s="149"/>
      <c r="K183" s="151"/>
      <c r="L183" s="148"/>
      <c r="M183" s="148"/>
      <c r="N183" s="148"/>
      <c r="O183" s="143"/>
      <c r="II183" s="9"/>
    </row>
    <row r="184" spans="1:243" s="3" customFormat="1" ht="15" customHeight="1" x14ac:dyDescent="0.2">
      <c r="A184" s="32"/>
      <c r="B184" s="42"/>
      <c r="C184" s="43"/>
      <c r="D184" s="44"/>
      <c r="E184" s="43">
        <v>42593</v>
      </c>
      <c r="F184" s="155" t="s">
        <v>312</v>
      </c>
      <c r="G184" s="155"/>
      <c r="H184" s="155"/>
      <c r="I184" s="155"/>
      <c r="J184" s="156"/>
      <c r="K184" s="57">
        <v>5000</v>
      </c>
      <c r="L184" s="57">
        <v>731.25</v>
      </c>
      <c r="M184" s="57">
        <v>1000</v>
      </c>
      <c r="N184" s="57">
        <v>5000</v>
      </c>
      <c r="O184" s="66">
        <f t="shared" si="49"/>
        <v>14.625</v>
      </c>
      <c r="II184" s="9"/>
    </row>
    <row r="185" spans="1:243" s="3" customFormat="1" ht="15" customHeight="1" x14ac:dyDescent="0.2">
      <c r="A185" s="32"/>
      <c r="B185" s="42"/>
      <c r="C185" s="43"/>
      <c r="D185" s="44"/>
      <c r="E185" s="43">
        <v>42594</v>
      </c>
      <c r="F185" s="155" t="s">
        <v>303</v>
      </c>
      <c r="G185" s="155"/>
      <c r="H185" s="155"/>
      <c r="I185" s="155"/>
      <c r="J185" s="156"/>
      <c r="K185" s="57"/>
      <c r="L185" s="57"/>
      <c r="M185" s="57"/>
      <c r="N185" s="57"/>
      <c r="O185" s="66" t="str">
        <f t="shared" si="49"/>
        <v>-</v>
      </c>
      <c r="II185" s="9"/>
    </row>
    <row r="186" spans="1:243" s="3" customFormat="1" ht="15" customHeight="1" x14ac:dyDescent="0.2">
      <c r="A186" s="32"/>
      <c r="B186" s="42"/>
      <c r="C186" s="43"/>
      <c r="D186" s="44"/>
      <c r="E186" s="43">
        <v>42595</v>
      </c>
      <c r="F186" s="155" t="s">
        <v>106</v>
      </c>
      <c r="G186" s="155"/>
      <c r="H186" s="155"/>
      <c r="I186" s="155"/>
      <c r="J186" s="156"/>
      <c r="K186" s="57">
        <v>65000</v>
      </c>
      <c r="L186" s="57">
        <v>56363.5</v>
      </c>
      <c r="M186" s="57">
        <v>58000</v>
      </c>
      <c r="N186" s="57">
        <v>45000</v>
      </c>
      <c r="O186" s="66">
        <f t="shared" si="49"/>
        <v>86.713076923076926</v>
      </c>
      <c r="II186" s="9"/>
    </row>
    <row r="187" spans="1:243" s="3" customFormat="1" ht="15" customHeight="1" x14ac:dyDescent="0.2">
      <c r="A187" s="32"/>
      <c r="B187" s="42"/>
      <c r="C187" s="43">
        <v>426</v>
      </c>
      <c r="D187" s="155" t="s">
        <v>67</v>
      </c>
      <c r="E187" s="155"/>
      <c r="F187" s="155"/>
      <c r="G187" s="155"/>
      <c r="H187" s="155"/>
      <c r="I187" s="155"/>
      <c r="J187" s="156"/>
      <c r="K187" s="57">
        <f>SUM(K188:K193)</f>
        <v>297000</v>
      </c>
      <c r="L187" s="57">
        <f t="shared" ref="L187" si="51">SUM(L188:L193)</f>
        <v>207305.31999999998</v>
      </c>
      <c r="M187" s="57">
        <f t="shared" ref="M187:N187" si="52">SUM(M188:M193)</f>
        <v>229600</v>
      </c>
      <c r="N187" s="57">
        <f t="shared" si="52"/>
        <v>243000</v>
      </c>
      <c r="O187" s="66">
        <f t="shared" si="49"/>
        <v>69.799771043771045</v>
      </c>
      <c r="II187" s="9"/>
    </row>
    <row r="188" spans="1:243" s="3" customFormat="1" ht="15" customHeight="1" x14ac:dyDescent="0.2">
      <c r="A188" s="32"/>
      <c r="B188" s="42"/>
      <c r="C188" s="43"/>
      <c r="D188" s="43">
        <v>4261</v>
      </c>
      <c r="E188" s="155" t="s">
        <v>313</v>
      </c>
      <c r="F188" s="155"/>
      <c r="G188" s="155"/>
      <c r="H188" s="155"/>
      <c r="I188" s="155"/>
      <c r="J188" s="156"/>
      <c r="K188" s="57">
        <v>55000</v>
      </c>
      <c r="L188" s="57">
        <v>56611.92</v>
      </c>
      <c r="M188" s="57">
        <v>60000</v>
      </c>
      <c r="N188" s="57">
        <v>60000</v>
      </c>
      <c r="O188" s="66">
        <f t="shared" si="49"/>
        <v>102.93076363636364</v>
      </c>
      <c r="II188" s="9"/>
    </row>
    <row r="189" spans="1:243" s="3" customFormat="1" ht="15" customHeight="1" x14ac:dyDescent="0.2">
      <c r="A189" s="32"/>
      <c r="B189" s="42"/>
      <c r="C189" s="43"/>
      <c r="D189" s="43">
        <v>4262</v>
      </c>
      <c r="E189" s="155" t="s">
        <v>283</v>
      </c>
      <c r="F189" s="155"/>
      <c r="G189" s="155"/>
      <c r="H189" s="155"/>
      <c r="I189" s="155"/>
      <c r="J189" s="156"/>
      <c r="K189" s="57">
        <v>30000</v>
      </c>
      <c r="L189" s="57">
        <v>6478.32</v>
      </c>
      <c r="M189" s="57">
        <v>10000</v>
      </c>
      <c r="N189" s="57">
        <v>25000</v>
      </c>
      <c r="O189" s="66">
        <f t="shared" si="49"/>
        <v>21.5944</v>
      </c>
      <c r="II189" s="9"/>
    </row>
    <row r="190" spans="1:243" s="3" customFormat="1" ht="15" customHeight="1" x14ac:dyDescent="0.2">
      <c r="A190" s="32"/>
      <c r="B190" s="42"/>
      <c r="C190" s="43"/>
      <c r="D190" s="43">
        <v>4263</v>
      </c>
      <c r="E190" s="155" t="s">
        <v>100</v>
      </c>
      <c r="F190" s="155"/>
      <c r="G190" s="155"/>
      <c r="H190" s="155"/>
      <c r="I190" s="155"/>
      <c r="J190" s="156"/>
      <c r="K190" s="57">
        <v>175000</v>
      </c>
      <c r="L190" s="57">
        <v>100570.63</v>
      </c>
      <c r="M190" s="57">
        <v>110000</v>
      </c>
      <c r="N190" s="57">
        <v>115000</v>
      </c>
      <c r="O190" s="66">
        <f t="shared" si="49"/>
        <v>57.468931428571437</v>
      </c>
      <c r="II190" s="9"/>
    </row>
    <row r="191" spans="1:243" s="3" customFormat="1" ht="15" customHeight="1" x14ac:dyDescent="0.2">
      <c r="A191" s="32"/>
      <c r="B191" s="42"/>
      <c r="C191" s="43"/>
      <c r="D191" s="43">
        <v>4264</v>
      </c>
      <c r="E191" s="155" t="s">
        <v>101</v>
      </c>
      <c r="F191" s="155"/>
      <c r="G191" s="155"/>
      <c r="H191" s="155"/>
      <c r="I191" s="155"/>
      <c r="J191" s="156"/>
      <c r="K191" s="57">
        <v>5000</v>
      </c>
      <c r="L191" s="57">
        <v>16749.650000000001</v>
      </c>
      <c r="M191" s="57">
        <v>17000</v>
      </c>
      <c r="N191" s="57">
        <v>6000</v>
      </c>
      <c r="O191" s="66">
        <f t="shared" si="49"/>
        <v>334.99299999999999</v>
      </c>
      <c r="II191" s="9"/>
    </row>
    <row r="192" spans="1:243" s="3" customFormat="1" ht="15" customHeight="1" x14ac:dyDescent="0.2">
      <c r="A192" s="32"/>
      <c r="B192" s="42"/>
      <c r="C192" s="43"/>
      <c r="D192" s="43" t="s">
        <v>293</v>
      </c>
      <c r="E192" s="156" t="s">
        <v>306</v>
      </c>
      <c r="F192" s="152"/>
      <c r="G192" s="152"/>
      <c r="H192" s="152"/>
      <c r="I192" s="152"/>
      <c r="J192" s="152"/>
      <c r="K192" s="57">
        <v>6000</v>
      </c>
      <c r="L192" s="57">
        <v>6533.55</v>
      </c>
      <c r="M192" s="57">
        <v>6600</v>
      </c>
      <c r="N192" s="57">
        <v>7000</v>
      </c>
      <c r="O192" s="66">
        <f t="shared" si="49"/>
        <v>108.8925</v>
      </c>
      <c r="II192" s="9"/>
    </row>
    <row r="193" spans="1:243" s="3" customFormat="1" ht="15" customHeight="1" x14ac:dyDescent="0.2">
      <c r="A193" s="32"/>
      <c r="B193" s="42"/>
      <c r="C193" s="43"/>
      <c r="D193" s="43" t="s">
        <v>327</v>
      </c>
      <c r="E193" s="156" t="s">
        <v>328</v>
      </c>
      <c r="F193" s="152"/>
      <c r="G193" s="152"/>
      <c r="H193" s="152"/>
      <c r="I193" s="152"/>
      <c r="J193" s="152"/>
      <c r="K193" s="57">
        <v>26000</v>
      </c>
      <c r="L193" s="57">
        <v>20361.25</v>
      </c>
      <c r="M193" s="57">
        <v>26000</v>
      </c>
      <c r="N193" s="57">
        <v>30000</v>
      </c>
      <c r="O193" s="66">
        <f t="shared" si="49"/>
        <v>78.3125</v>
      </c>
      <c r="II193" s="9"/>
    </row>
    <row r="194" spans="1:243" s="3" customFormat="1" ht="15" customHeight="1" x14ac:dyDescent="0.2">
      <c r="A194" s="32"/>
      <c r="B194" s="42"/>
      <c r="C194" s="43">
        <v>429</v>
      </c>
      <c r="D194" s="155" t="s">
        <v>102</v>
      </c>
      <c r="E194" s="155"/>
      <c r="F194" s="155"/>
      <c r="G194" s="155"/>
      <c r="H194" s="155"/>
      <c r="I194" s="155"/>
      <c r="J194" s="156"/>
      <c r="K194" s="57">
        <f>SUM(K195:K199)</f>
        <v>52000</v>
      </c>
      <c r="L194" s="57">
        <f>SUM(L195:L199)</f>
        <v>55472.979999999996</v>
      </c>
      <c r="M194" s="57">
        <f t="shared" ref="M194:N194" si="53">SUM(M195:M199)</f>
        <v>59500</v>
      </c>
      <c r="N194" s="57">
        <f t="shared" si="53"/>
        <v>54000</v>
      </c>
      <c r="O194" s="66">
        <f t="shared" si="49"/>
        <v>106.67880769230769</v>
      </c>
      <c r="II194" s="9"/>
    </row>
    <row r="195" spans="1:243" s="3" customFormat="1" ht="15" customHeight="1" x14ac:dyDescent="0.2">
      <c r="A195" s="77"/>
      <c r="B195" s="78"/>
      <c r="C195" s="79"/>
      <c r="D195" s="79">
        <v>4291</v>
      </c>
      <c r="E195" s="183" t="s">
        <v>103</v>
      </c>
      <c r="F195" s="183"/>
      <c r="G195" s="183"/>
      <c r="H195" s="183"/>
      <c r="I195" s="183"/>
      <c r="J195" s="184"/>
      <c r="K195" s="80">
        <v>1000</v>
      </c>
      <c r="L195" s="80">
        <v>3646.52</v>
      </c>
      <c r="M195" s="80">
        <v>3700</v>
      </c>
      <c r="N195" s="80">
        <v>3000</v>
      </c>
      <c r="O195" s="111">
        <f t="shared" si="49"/>
        <v>364.65199999999999</v>
      </c>
      <c r="II195" s="9"/>
    </row>
    <row r="196" spans="1:243" s="3" customFormat="1" ht="15" customHeight="1" x14ac:dyDescent="0.2">
      <c r="A196" s="32"/>
      <c r="B196" s="42"/>
      <c r="C196" s="43"/>
      <c r="D196" s="43">
        <v>4292</v>
      </c>
      <c r="E196" s="155" t="s">
        <v>104</v>
      </c>
      <c r="F196" s="155"/>
      <c r="G196" s="155"/>
      <c r="H196" s="155"/>
      <c r="I196" s="155"/>
      <c r="J196" s="156"/>
      <c r="K196" s="57">
        <v>50000</v>
      </c>
      <c r="L196" s="57">
        <v>51190.14</v>
      </c>
      <c r="M196" s="57">
        <v>55000</v>
      </c>
      <c r="N196" s="57">
        <v>50000</v>
      </c>
      <c r="O196" s="66">
        <f t="shared" si="49"/>
        <v>102.38027999999998</v>
      </c>
      <c r="II196" s="9"/>
    </row>
    <row r="197" spans="1:243" s="3" customFormat="1" ht="15" customHeight="1" x14ac:dyDescent="0.2">
      <c r="A197" s="32"/>
      <c r="B197" s="42"/>
      <c r="C197" s="43"/>
      <c r="D197" s="43">
        <v>4293</v>
      </c>
      <c r="E197" s="155" t="s">
        <v>105</v>
      </c>
      <c r="F197" s="155"/>
      <c r="G197" s="155"/>
      <c r="H197" s="155"/>
      <c r="I197" s="155"/>
      <c r="J197" s="156"/>
      <c r="K197" s="57"/>
      <c r="L197" s="57"/>
      <c r="M197" s="57"/>
      <c r="N197" s="57"/>
      <c r="O197" s="66" t="str">
        <f t="shared" si="49"/>
        <v>-</v>
      </c>
      <c r="II197" s="9"/>
    </row>
    <row r="198" spans="1:243" s="3" customFormat="1" ht="15" customHeight="1" x14ac:dyDescent="0.2">
      <c r="A198" s="32"/>
      <c r="B198" s="42"/>
      <c r="C198" s="43"/>
      <c r="D198" s="43">
        <v>4294</v>
      </c>
      <c r="E198" s="155" t="s">
        <v>218</v>
      </c>
      <c r="F198" s="155"/>
      <c r="G198" s="155"/>
      <c r="H198" s="155"/>
      <c r="I198" s="155"/>
      <c r="J198" s="156"/>
      <c r="K198" s="57"/>
      <c r="L198" s="57"/>
      <c r="M198" s="57"/>
      <c r="N198" s="57"/>
      <c r="O198" s="66" t="str">
        <f t="shared" si="49"/>
        <v>-</v>
      </c>
      <c r="II198" s="9"/>
    </row>
    <row r="199" spans="1:243" s="3" customFormat="1" ht="15" customHeight="1" x14ac:dyDescent="0.2">
      <c r="A199" s="32"/>
      <c r="B199" s="42"/>
      <c r="C199" s="43"/>
      <c r="D199" s="43">
        <v>4295</v>
      </c>
      <c r="E199" s="155" t="s">
        <v>314</v>
      </c>
      <c r="F199" s="155"/>
      <c r="G199" s="155"/>
      <c r="H199" s="155"/>
      <c r="I199" s="155"/>
      <c r="J199" s="156"/>
      <c r="K199" s="57">
        <v>1000</v>
      </c>
      <c r="L199" s="57">
        <v>636.32000000000005</v>
      </c>
      <c r="M199" s="57">
        <v>800</v>
      </c>
      <c r="N199" s="57">
        <v>1000</v>
      </c>
      <c r="O199" s="66">
        <f t="shared" si="49"/>
        <v>63.631999999999998</v>
      </c>
      <c r="II199" s="9"/>
    </row>
    <row r="200" spans="1:243" s="3" customFormat="1" ht="15" customHeight="1" x14ac:dyDescent="0.2">
      <c r="A200" s="32"/>
      <c r="B200" s="41">
        <v>43</v>
      </c>
      <c r="C200" s="156" t="s">
        <v>219</v>
      </c>
      <c r="D200" s="152"/>
      <c r="E200" s="152"/>
      <c r="F200" s="152"/>
      <c r="G200" s="152"/>
      <c r="H200" s="152"/>
      <c r="I200" s="152"/>
      <c r="J200" s="152"/>
      <c r="K200" s="57">
        <v>3150000</v>
      </c>
      <c r="L200" s="57">
        <v>2379794.89</v>
      </c>
      <c r="M200" s="57">
        <v>3175000</v>
      </c>
      <c r="N200" s="57">
        <v>3370000</v>
      </c>
      <c r="O200" s="66">
        <f t="shared" si="49"/>
        <v>75.549044126984128</v>
      </c>
      <c r="II200" s="9"/>
    </row>
    <row r="201" spans="1:243" s="3" customFormat="1" ht="15" customHeight="1" x14ac:dyDescent="0.2">
      <c r="A201" s="32"/>
      <c r="B201" s="41">
        <v>44</v>
      </c>
      <c r="C201" s="155" t="s">
        <v>107</v>
      </c>
      <c r="D201" s="155"/>
      <c r="E201" s="155"/>
      <c r="F201" s="155"/>
      <c r="G201" s="155"/>
      <c r="H201" s="155"/>
      <c r="I201" s="155"/>
      <c r="J201" s="156"/>
      <c r="K201" s="57">
        <f>K202+K203+K207</f>
        <v>141000</v>
      </c>
      <c r="L201" s="57">
        <f>L202+L203+L207</f>
        <v>52492.52</v>
      </c>
      <c r="M201" s="57">
        <f t="shared" ref="M201:N201" si="54">M202+M203+M207</f>
        <v>101040</v>
      </c>
      <c r="N201" s="57">
        <f t="shared" si="54"/>
        <v>106000</v>
      </c>
      <c r="O201" s="66">
        <f t="shared" si="49"/>
        <v>37.228737588652479</v>
      </c>
      <c r="II201" s="9"/>
    </row>
    <row r="202" spans="1:243" s="3" customFormat="1" ht="15" customHeight="1" x14ac:dyDescent="0.2">
      <c r="A202" s="32"/>
      <c r="B202" s="42"/>
      <c r="C202" s="43">
        <v>441</v>
      </c>
      <c r="D202" s="155" t="s">
        <v>108</v>
      </c>
      <c r="E202" s="155"/>
      <c r="F202" s="155"/>
      <c r="G202" s="155"/>
      <c r="H202" s="155"/>
      <c r="I202" s="155"/>
      <c r="J202" s="156"/>
      <c r="K202" s="57"/>
      <c r="L202" s="57"/>
      <c r="M202" s="57"/>
      <c r="N202" s="57"/>
      <c r="O202" s="66" t="str">
        <f t="shared" si="49"/>
        <v>-</v>
      </c>
      <c r="II202" s="9"/>
    </row>
    <row r="203" spans="1:243" s="3" customFormat="1" ht="15" customHeight="1" x14ac:dyDescent="0.2">
      <c r="A203" s="32"/>
      <c r="B203" s="42"/>
      <c r="C203" s="43">
        <v>442</v>
      </c>
      <c r="D203" s="155" t="s">
        <v>109</v>
      </c>
      <c r="E203" s="155"/>
      <c r="F203" s="155"/>
      <c r="G203" s="155"/>
      <c r="H203" s="155"/>
      <c r="I203" s="155"/>
      <c r="J203" s="156"/>
      <c r="K203" s="57">
        <f>SUM(K204:K206)</f>
        <v>135000</v>
      </c>
      <c r="L203" s="57">
        <f>SUM(L204:L206)</f>
        <v>47215.21</v>
      </c>
      <c r="M203" s="57">
        <f t="shared" ref="M203:N203" si="55">SUM(M204:M206)</f>
        <v>95000</v>
      </c>
      <c r="N203" s="57">
        <f t="shared" si="55"/>
        <v>100000</v>
      </c>
      <c r="O203" s="66">
        <f t="shared" si="49"/>
        <v>34.974229629629626</v>
      </c>
      <c r="II203" s="9"/>
    </row>
    <row r="204" spans="1:243" s="3" customFormat="1" ht="15" customHeight="1" x14ac:dyDescent="0.2">
      <c r="A204" s="32"/>
      <c r="B204" s="42"/>
      <c r="C204" s="43"/>
      <c r="D204" s="43">
        <v>4421</v>
      </c>
      <c r="E204" s="156" t="s">
        <v>220</v>
      </c>
      <c r="F204" s="152"/>
      <c r="G204" s="152"/>
      <c r="H204" s="152"/>
      <c r="I204" s="152"/>
      <c r="J204" s="152"/>
      <c r="K204" s="57">
        <v>135000</v>
      </c>
      <c r="L204" s="57">
        <v>47215.21</v>
      </c>
      <c r="M204" s="57">
        <v>95000</v>
      </c>
      <c r="N204" s="57">
        <v>100000</v>
      </c>
      <c r="O204" s="66">
        <f t="shared" si="49"/>
        <v>34.974229629629626</v>
      </c>
      <c r="II204" s="9"/>
    </row>
    <row r="205" spans="1:243" s="3" customFormat="1" ht="15" customHeight="1" x14ac:dyDescent="0.2">
      <c r="A205" s="32"/>
      <c r="B205" s="42"/>
      <c r="C205" s="43"/>
      <c r="D205" s="43">
        <v>4422</v>
      </c>
      <c r="E205" s="156" t="s">
        <v>221</v>
      </c>
      <c r="F205" s="152"/>
      <c r="G205" s="152"/>
      <c r="H205" s="152"/>
      <c r="I205" s="152"/>
      <c r="J205" s="152"/>
      <c r="K205" s="57"/>
      <c r="L205" s="57"/>
      <c r="M205" s="57"/>
      <c r="N205" s="57"/>
      <c r="O205" s="66" t="str">
        <f t="shared" si="49"/>
        <v>-</v>
      </c>
      <c r="II205" s="9"/>
    </row>
    <row r="206" spans="1:243" s="3" customFormat="1" ht="15" customHeight="1" x14ac:dyDescent="0.2">
      <c r="A206" s="32"/>
      <c r="B206" s="42"/>
      <c r="C206" s="44"/>
      <c r="D206" s="43">
        <v>4423</v>
      </c>
      <c r="E206" s="155" t="s">
        <v>222</v>
      </c>
      <c r="F206" s="155"/>
      <c r="G206" s="155"/>
      <c r="H206" s="155"/>
      <c r="I206" s="155"/>
      <c r="J206" s="156"/>
      <c r="K206" s="57"/>
      <c r="L206" s="57"/>
      <c r="M206" s="57"/>
      <c r="N206" s="57"/>
      <c r="O206" s="66" t="str">
        <f t="shared" si="49"/>
        <v>-</v>
      </c>
      <c r="II206" s="9"/>
    </row>
    <row r="207" spans="1:243" s="3" customFormat="1" ht="15" customHeight="1" x14ac:dyDescent="0.2">
      <c r="A207" s="32"/>
      <c r="B207" s="42"/>
      <c r="C207" s="43">
        <v>443</v>
      </c>
      <c r="D207" s="155" t="s">
        <v>110</v>
      </c>
      <c r="E207" s="155"/>
      <c r="F207" s="155"/>
      <c r="G207" s="155"/>
      <c r="H207" s="155"/>
      <c r="I207" s="155"/>
      <c r="J207" s="156"/>
      <c r="K207" s="57">
        <f>SUM(K208:K211)</f>
        <v>6000</v>
      </c>
      <c r="L207" s="57">
        <f>SUM(L208:L211)</f>
        <v>5277.31</v>
      </c>
      <c r="M207" s="57">
        <f t="shared" ref="M207:N207" si="56">SUM(M208:M211)</f>
        <v>6040</v>
      </c>
      <c r="N207" s="57">
        <f t="shared" si="56"/>
        <v>6000</v>
      </c>
      <c r="O207" s="66">
        <f t="shared" si="49"/>
        <v>87.95516666666667</v>
      </c>
      <c r="II207" s="9"/>
    </row>
    <row r="208" spans="1:243" s="3" customFormat="1" ht="15" customHeight="1" x14ac:dyDescent="0.2">
      <c r="A208" s="77"/>
      <c r="B208" s="78"/>
      <c r="C208" s="79"/>
      <c r="D208" s="79">
        <v>4431</v>
      </c>
      <c r="E208" s="183" t="s">
        <v>111</v>
      </c>
      <c r="F208" s="183"/>
      <c r="G208" s="183"/>
      <c r="H208" s="183"/>
      <c r="I208" s="183"/>
      <c r="J208" s="184"/>
      <c r="K208" s="80">
        <v>6000</v>
      </c>
      <c r="L208" s="80">
        <v>5261.26</v>
      </c>
      <c r="M208" s="80">
        <v>6000</v>
      </c>
      <c r="N208" s="80">
        <v>6000</v>
      </c>
      <c r="O208" s="111">
        <f t="shared" si="49"/>
        <v>87.687666666666672</v>
      </c>
      <c r="II208" s="9"/>
    </row>
    <row r="209" spans="1:243" s="3" customFormat="1" ht="15" customHeight="1" x14ac:dyDescent="0.2">
      <c r="A209" s="77"/>
      <c r="B209" s="78"/>
      <c r="C209" s="79"/>
      <c r="D209" s="79">
        <v>4432</v>
      </c>
      <c r="E209" s="183" t="s">
        <v>112</v>
      </c>
      <c r="F209" s="183"/>
      <c r="G209" s="183"/>
      <c r="H209" s="183"/>
      <c r="I209" s="183"/>
      <c r="J209" s="184"/>
      <c r="K209" s="80"/>
      <c r="L209" s="80">
        <v>16.05</v>
      </c>
      <c r="M209" s="80">
        <v>40</v>
      </c>
      <c r="N209" s="80"/>
      <c r="O209" s="111" t="str">
        <f t="shared" si="49"/>
        <v>-</v>
      </c>
      <c r="II209" s="9"/>
    </row>
    <row r="210" spans="1:243" s="3" customFormat="1" ht="15" customHeight="1" x14ac:dyDescent="0.2">
      <c r="A210" s="77"/>
      <c r="B210" s="78"/>
      <c r="C210" s="79"/>
      <c r="D210" s="79">
        <v>4433</v>
      </c>
      <c r="E210" s="183" t="s">
        <v>113</v>
      </c>
      <c r="F210" s="183"/>
      <c r="G210" s="183"/>
      <c r="H210" s="183"/>
      <c r="I210" s="183"/>
      <c r="J210" s="184"/>
      <c r="K210" s="80"/>
      <c r="L210" s="80"/>
      <c r="M210" s="80"/>
      <c r="N210" s="80"/>
      <c r="O210" s="111" t="str">
        <f t="shared" si="49"/>
        <v>-</v>
      </c>
      <c r="II210" s="9"/>
    </row>
    <row r="211" spans="1:243" s="3" customFormat="1" ht="15" customHeight="1" x14ac:dyDescent="0.2">
      <c r="A211" s="32"/>
      <c r="B211" s="42"/>
      <c r="C211" s="43"/>
      <c r="D211" s="43">
        <v>4434</v>
      </c>
      <c r="E211" s="155" t="s">
        <v>114</v>
      </c>
      <c r="F211" s="155"/>
      <c r="G211" s="155"/>
      <c r="H211" s="155"/>
      <c r="I211" s="155"/>
      <c r="J211" s="156"/>
      <c r="K211" s="57"/>
      <c r="L211" s="57"/>
      <c r="M211" s="57"/>
      <c r="N211" s="57"/>
      <c r="O211" s="66" t="str">
        <f t="shared" si="49"/>
        <v>-</v>
      </c>
      <c r="II211" s="9"/>
    </row>
    <row r="212" spans="1:243" s="3" customFormat="1" ht="15" customHeight="1" x14ac:dyDescent="0.2">
      <c r="A212" s="77"/>
      <c r="B212" s="87" t="s">
        <v>269</v>
      </c>
      <c r="C212" s="183" t="s">
        <v>115</v>
      </c>
      <c r="D212" s="183"/>
      <c r="E212" s="183"/>
      <c r="F212" s="183"/>
      <c r="G212" s="183"/>
      <c r="H212" s="183"/>
      <c r="I212" s="183"/>
      <c r="J212" s="184"/>
      <c r="K212" s="80">
        <f>K213+K216</f>
        <v>20000</v>
      </c>
      <c r="L212" s="80">
        <f>L213+L216</f>
        <v>20000</v>
      </c>
      <c r="M212" s="80">
        <f t="shared" ref="M212:N212" si="57">M213+M216</f>
        <v>20000</v>
      </c>
      <c r="N212" s="80">
        <f t="shared" si="57"/>
        <v>20000</v>
      </c>
      <c r="O212" s="111">
        <f t="shared" si="49"/>
        <v>100</v>
      </c>
      <c r="II212" s="9"/>
    </row>
    <row r="213" spans="1:243" s="3" customFormat="1" ht="15" customHeight="1" x14ac:dyDescent="0.2">
      <c r="A213" s="32"/>
      <c r="B213" s="41"/>
      <c r="C213" s="43">
        <v>451</v>
      </c>
      <c r="D213" s="155" t="s">
        <v>116</v>
      </c>
      <c r="E213" s="155"/>
      <c r="F213" s="155"/>
      <c r="G213" s="155"/>
      <c r="H213" s="155"/>
      <c r="I213" s="155"/>
      <c r="J213" s="156"/>
      <c r="K213" s="57">
        <f>SUM(K214:K215)</f>
        <v>20000</v>
      </c>
      <c r="L213" s="57">
        <f>SUM(L214:L215)</f>
        <v>20000</v>
      </c>
      <c r="M213" s="57">
        <f t="shared" ref="M213:N213" si="58">SUM(M214:M215)</f>
        <v>20000</v>
      </c>
      <c r="N213" s="57">
        <f t="shared" si="58"/>
        <v>20000</v>
      </c>
      <c r="O213" s="66">
        <f t="shared" si="49"/>
        <v>100</v>
      </c>
      <c r="II213" s="9"/>
    </row>
    <row r="214" spans="1:243" s="3" customFormat="1" ht="15" customHeight="1" x14ac:dyDescent="0.2">
      <c r="A214" s="77"/>
      <c r="B214" s="87"/>
      <c r="C214" s="88"/>
      <c r="D214" s="79">
        <v>4511</v>
      </c>
      <c r="E214" s="183" t="s">
        <v>116</v>
      </c>
      <c r="F214" s="183"/>
      <c r="G214" s="183"/>
      <c r="H214" s="183"/>
      <c r="I214" s="183"/>
      <c r="J214" s="184"/>
      <c r="K214" s="80">
        <v>20000</v>
      </c>
      <c r="L214" s="80">
        <v>20000</v>
      </c>
      <c r="M214" s="80">
        <v>20000</v>
      </c>
      <c r="N214" s="80">
        <v>20000</v>
      </c>
      <c r="O214" s="111">
        <f t="shared" si="49"/>
        <v>100</v>
      </c>
      <c r="II214" s="9"/>
    </row>
    <row r="215" spans="1:243" s="3" customFormat="1" ht="15" customHeight="1" x14ac:dyDescent="0.2">
      <c r="A215" s="32"/>
      <c r="B215" s="41"/>
      <c r="C215" s="45"/>
      <c r="D215" s="43">
        <v>4512</v>
      </c>
      <c r="E215" s="155" t="s">
        <v>117</v>
      </c>
      <c r="F215" s="155"/>
      <c r="G215" s="155"/>
      <c r="H215" s="155"/>
      <c r="I215" s="155"/>
      <c r="J215" s="156"/>
      <c r="K215" s="57"/>
      <c r="L215" s="57"/>
      <c r="M215" s="57"/>
      <c r="N215" s="57"/>
      <c r="O215" s="66" t="str">
        <f t="shared" si="49"/>
        <v>-</v>
      </c>
      <c r="II215" s="9"/>
    </row>
    <row r="216" spans="1:243" s="3" customFormat="1" ht="15" customHeight="1" x14ac:dyDescent="0.2">
      <c r="A216" s="32"/>
      <c r="B216" s="41"/>
      <c r="C216" s="43">
        <v>452</v>
      </c>
      <c r="D216" s="155" t="s">
        <v>118</v>
      </c>
      <c r="E216" s="155"/>
      <c r="F216" s="155"/>
      <c r="G216" s="155"/>
      <c r="H216" s="155"/>
      <c r="I216" s="155"/>
      <c r="J216" s="156"/>
      <c r="K216" s="57">
        <f>SUM(K217:K217)</f>
        <v>0</v>
      </c>
      <c r="L216" s="57">
        <f>SUM(L217:L217)</f>
        <v>0</v>
      </c>
      <c r="M216" s="57">
        <f t="shared" ref="M216:N216" si="59">SUM(M217:M217)</f>
        <v>0</v>
      </c>
      <c r="N216" s="57">
        <f t="shared" si="59"/>
        <v>0</v>
      </c>
      <c r="O216" s="66" t="str">
        <f t="shared" si="49"/>
        <v>-</v>
      </c>
      <c r="II216" s="9"/>
    </row>
    <row r="217" spans="1:243" s="3" customFormat="1" ht="15" customHeight="1" thickBot="1" x14ac:dyDescent="0.25">
      <c r="A217" s="32"/>
      <c r="B217" s="41"/>
      <c r="C217" s="45"/>
      <c r="D217" s="43">
        <v>4521</v>
      </c>
      <c r="E217" s="155" t="s">
        <v>119</v>
      </c>
      <c r="F217" s="155"/>
      <c r="G217" s="155"/>
      <c r="H217" s="155"/>
      <c r="I217" s="155"/>
      <c r="J217" s="156"/>
      <c r="K217" s="57"/>
      <c r="L217" s="57"/>
      <c r="M217" s="57"/>
      <c r="N217" s="57"/>
      <c r="O217" s="66" t="str">
        <f t="shared" si="49"/>
        <v>-</v>
      </c>
      <c r="II217" s="9"/>
    </row>
    <row r="218" spans="1:243" s="3" customFormat="1" ht="15" customHeight="1" x14ac:dyDescent="0.2">
      <c r="A218" s="144" t="s">
        <v>2</v>
      </c>
      <c r="B218" s="145"/>
      <c r="C218" s="145"/>
      <c r="D218" s="145"/>
      <c r="E218" s="145"/>
      <c r="F218" s="145"/>
      <c r="G218" s="145"/>
      <c r="H218" s="145"/>
      <c r="I218" s="145"/>
      <c r="J218" s="146"/>
      <c r="K218" s="150" t="s">
        <v>360</v>
      </c>
      <c r="L218" s="145" t="s">
        <v>368</v>
      </c>
      <c r="M218" s="145" t="s">
        <v>361</v>
      </c>
      <c r="N218" s="145" t="s">
        <v>352</v>
      </c>
      <c r="O218" s="142" t="s">
        <v>301</v>
      </c>
      <c r="II218" s="9"/>
    </row>
    <row r="219" spans="1:243" s="3" customFormat="1" ht="21" customHeight="1" x14ac:dyDescent="0.2">
      <c r="A219" s="147"/>
      <c r="B219" s="148"/>
      <c r="C219" s="148"/>
      <c r="D219" s="148"/>
      <c r="E219" s="148"/>
      <c r="F219" s="148"/>
      <c r="G219" s="148"/>
      <c r="H219" s="148"/>
      <c r="I219" s="148"/>
      <c r="J219" s="149"/>
      <c r="K219" s="151"/>
      <c r="L219" s="148"/>
      <c r="M219" s="148"/>
      <c r="N219" s="148"/>
      <c r="O219" s="143"/>
      <c r="II219" s="9"/>
    </row>
    <row r="220" spans="1:243" s="3" customFormat="1" ht="15" customHeight="1" x14ac:dyDescent="0.2">
      <c r="A220" s="77"/>
      <c r="B220" s="87">
        <v>46</v>
      </c>
      <c r="C220" s="183" t="s">
        <v>120</v>
      </c>
      <c r="D220" s="183"/>
      <c r="E220" s="183"/>
      <c r="F220" s="183"/>
      <c r="G220" s="183"/>
      <c r="H220" s="183"/>
      <c r="I220" s="183"/>
      <c r="J220" s="184"/>
      <c r="K220" s="80">
        <f>K221+K226</f>
        <v>0</v>
      </c>
      <c r="L220" s="80">
        <f>L221+L226</f>
        <v>0</v>
      </c>
      <c r="M220" s="80">
        <f t="shared" ref="M220:N220" si="60">M221+M226</f>
        <v>0</v>
      </c>
      <c r="N220" s="80">
        <f t="shared" si="60"/>
        <v>0</v>
      </c>
      <c r="O220" s="111" t="str">
        <f t="shared" si="49"/>
        <v>-</v>
      </c>
      <c r="II220" s="9"/>
    </row>
    <row r="221" spans="1:243" s="3" customFormat="1" ht="15" customHeight="1" x14ac:dyDescent="0.2">
      <c r="A221" s="32"/>
      <c r="B221" s="41"/>
      <c r="C221" s="43">
        <v>461</v>
      </c>
      <c r="D221" s="155" t="s">
        <v>121</v>
      </c>
      <c r="E221" s="155"/>
      <c r="F221" s="155"/>
      <c r="G221" s="155"/>
      <c r="H221" s="155"/>
      <c r="I221" s="155"/>
      <c r="J221" s="156"/>
      <c r="K221" s="57">
        <f>SUM(K222:K225)</f>
        <v>0</v>
      </c>
      <c r="L221" s="57">
        <f>SUM(L222:L225)</f>
        <v>0</v>
      </c>
      <c r="M221" s="57">
        <f t="shared" ref="M221:N221" si="61">SUM(M222:M225)</f>
        <v>0</v>
      </c>
      <c r="N221" s="57">
        <f t="shared" si="61"/>
        <v>0</v>
      </c>
      <c r="O221" s="66" t="str">
        <f t="shared" si="49"/>
        <v>-</v>
      </c>
      <c r="II221" s="9"/>
    </row>
    <row r="222" spans="1:243" s="3" customFormat="1" ht="15" customHeight="1" x14ac:dyDescent="0.2">
      <c r="A222" s="32"/>
      <c r="B222" s="41"/>
      <c r="C222" s="43"/>
      <c r="D222" s="45">
        <v>4611</v>
      </c>
      <c r="E222" s="156" t="s">
        <v>223</v>
      </c>
      <c r="F222" s="152"/>
      <c r="G222" s="152"/>
      <c r="H222" s="152"/>
      <c r="I222" s="152"/>
      <c r="J222" s="152"/>
      <c r="K222" s="57"/>
      <c r="L222" s="57"/>
      <c r="M222" s="57"/>
      <c r="N222" s="57"/>
      <c r="O222" s="66" t="str">
        <f t="shared" si="49"/>
        <v>-</v>
      </c>
      <c r="II222" s="9"/>
    </row>
    <row r="223" spans="1:243" s="3" customFormat="1" ht="15" customHeight="1" x14ac:dyDescent="0.2">
      <c r="A223" s="32"/>
      <c r="B223" s="41"/>
      <c r="C223" s="43"/>
      <c r="D223" s="45">
        <v>4612</v>
      </c>
      <c r="E223" s="156" t="s">
        <v>224</v>
      </c>
      <c r="F223" s="152"/>
      <c r="G223" s="152"/>
      <c r="H223" s="152"/>
      <c r="I223" s="152"/>
      <c r="J223" s="152"/>
      <c r="K223" s="57"/>
      <c r="L223" s="57"/>
      <c r="M223" s="57"/>
      <c r="N223" s="57"/>
      <c r="O223" s="66" t="str">
        <f t="shared" si="49"/>
        <v>-</v>
      </c>
      <c r="II223" s="9"/>
    </row>
    <row r="224" spans="1:243" s="3" customFormat="1" ht="15" customHeight="1" x14ac:dyDescent="0.2">
      <c r="A224" s="32"/>
      <c r="B224" s="41"/>
      <c r="C224" s="43"/>
      <c r="D224" s="45">
        <v>4613</v>
      </c>
      <c r="E224" s="156" t="s">
        <v>225</v>
      </c>
      <c r="F224" s="152"/>
      <c r="G224" s="152"/>
      <c r="H224" s="152"/>
      <c r="I224" s="152"/>
      <c r="J224" s="152"/>
      <c r="K224" s="57"/>
      <c r="L224" s="57"/>
      <c r="M224" s="57"/>
      <c r="N224" s="57"/>
      <c r="O224" s="66" t="str">
        <f t="shared" si="49"/>
        <v>-</v>
      </c>
      <c r="II224" s="9"/>
    </row>
    <row r="225" spans="1:243" s="3" customFormat="1" ht="14.25" customHeight="1" x14ac:dyDescent="0.2">
      <c r="A225" s="60"/>
      <c r="B225" s="67"/>
      <c r="C225" s="68"/>
      <c r="D225" s="73">
        <v>4614</v>
      </c>
      <c r="E225" s="158" t="s">
        <v>226</v>
      </c>
      <c r="F225" s="244"/>
      <c r="G225" s="244"/>
      <c r="H225" s="244"/>
      <c r="I225" s="244"/>
      <c r="J225" s="244"/>
      <c r="K225" s="64"/>
      <c r="L225" s="64"/>
      <c r="M225" s="64"/>
      <c r="N225" s="64"/>
      <c r="O225" s="112" t="str">
        <f t="shared" si="49"/>
        <v>-</v>
      </c>
      <c r="II225" s="9"/>
    </row>
    <row r="226" spans="1:243" s="3" customFormat="1" ht="15" customHeight="1" x14ac:dyDescent="0.2">
      <c r="A226" s="32"/>
      <c r="B226" s="41"/>
      <c r="C226" s="43">
        <v>462</v>
      </c>
      <c r="D226" s="155" t="s">
        <v>122</v>
      </c>
      <c r="E226" s="155"/>
      <c r="F226" s="155"/>
      <c r="G226" s="155"/>
      <c r="H226" s="155"/>
      <c r="I226" s="155"/>
      <c r="J226" s="156"/>
      <c r="K226" s="57">
        <f>SUM(K227:K230)</f>
        <v>0</v>
      </c>
      <c r="L226" s="57">
        <f>SUM(L227:L230)</f>
        <v>0</v>
      </c>
      <c r="M226" s="57">
        <f t="shared" ref="M226:N226" si="62">SUM(M227:M230)</f>
        <v>0</v>
      </c>
      <c r="N226" s="57">
        <f t="shared" si="62"/>
        <v>0</v>
      </c>
      <c r="O226" s="66" t="str">
        <f t="shared" si="49"/>
        <v>-</v>
      </c>
      <c r="II226" s="9"/>
    </row>
    <row r="227" spans="1:243" s="3" customFormat="1" ht="15" customHeight="1" x14ac:dyDescent="0.2">
      <c r="A227" s="32"/>
      <c r="B227" s="41"/>
      <c r="C227" s="43"/>
      <c r="D227" s="43">
        <v>4621</v>
      </c>
      <c r="E227" s="156" t="s">
        <v>227</v>
      </c>
      <c r="F227" s="152"/>
      <c r="G227" s="152"/>
      <c r="H227" s="152"/>
      <c r="I227" s="152"/>
      <c r="J227" s="152"/>
      <c r="K227" s="57"/>
      <c r="L227" s="57"/>
      <c r="M227" s="57"/>
      <c r="N227" s="57"/>
      <c r="O227" s="66" t="str">
        <f t="shared" si="49"/>
        <v>-</v>
      </c>
      <c r="II227" s="9"/>
    </row>
    <row r="228" spans="1:243" s="3" customFormat="1" ht="15" customHeight="1" x14ac:dyDescent="0.2">
      <c r="A228" s="32"/>
      <c r="B228" s="41"/>
      <c r="C228" s="43"/>
      <c r="D228" s="43">
        <v>4622</v>
      </c>
      <c r="E228" s="156" t="s">
        <v>228</v>
      </c>
      <c r="F228" s="152"/>
      <c r="G228" s="152"/>
      <c r="H228" s="152"/>
      <c r="I228" s="152"/>
      <c r="J228" s="152"/>
      <c r="K228" s="57"/>
      <c r="L228" s="57"/>
      <c r="M228" s="57"/>
      <c r="N228" s="57"/>
      <c r="O228" s="66" t="str">
        <f t="shared" si="49"/>
        <v>-</v>
      </c>
      <c r="II228" s="9"/>
    </row>
    <row r="229" spans="1:243" s="3" customFormat="1" ht="15" customHeight="1" x14ac:dyDescent="0.2">
      <c r="A229" s="32"/>
      <c r="B229" s="41"/>
      <c r="C229" s="43"/>
      <c r="D229" s="43">
        <v>4623</v>
      </c>
      <c r="E229" s="156" t="s">
        <v>229</v>
      </c>
      <c r="F229" s="152"/>
      <c r="G229" s="152"/>
      <c r="H229" s="152"/>
      <c r="I229" s="152"/>
      <c r="J229" s="152"/>
      <c r="K229" s="57"/>
      <c r="L229" s="57"/>
      <c r="M229" s="57"/>
      <c r="N229" s="57"/>
      <c r="O229" s="66" t="str">
        <f t="shared" si="49"/>
        <v>-</v>
      </c>
      <c r="II229" s="9"/>
    </row>
    <row r="230" spans="1:243" s="3" customFormat="1" ht="15" customHeight="1" thickBot="1" x14ac:dyDescent="0.25">
      <c r="A230" s="49"/>
      <c r="B230" s="69"/>
      <c r="C230" s="51"/>
      <c r="D230" s="51">
        <v>4624</v>
      </c>
      <c r="E230" s="249" t="s">
        <v>230</v>
      </c>
      <c r="F230" s="250"/>
      <c r="G230" s="250"/>
      <c r="H230" s="250"/>
      <c r="I230" s="250"/>
      <c r="J230" s="250"/>
      <c r="K230" s="59"/>
      <c r="L230" s="59"/>
      <c r="M230" s="59"/>
      <c r="N230" s="59"/>
      <c r="O230" s="110" t="str">
        <f t="shared" si="49"/>
        <v>-</v>
      </c>
      <c r="II230" s="9"/>
    </row>
    <row r="231" spans="1:243" s="3" customFormat="1" ht="15" customHeight="1" x14ac:dyDescent="0.2">
      <c r="A231" s="245" t="s">
        <v>267</v>
      </c>
      <c r="B231" s="246"/>
      <c r="C231" s="246"/>
      <c r="D231" s="246"/>
      <c r="E231" s="246"/>
      <c r="F231" s="246"/>
      <c r="G231" s="246"/>
      <c r="H231" s="246"/>
      <c r="I231" s="246"/>
      <c r="J231" s="246"/>
      <c r="K231" s="222">
        <f>K104</f>
        <v>5814600</v>
      </c>
      <c r="L231" s="222">
        <f>L104</f>
        <v>4609045.9800000004</v>
      </c>
      <c r="M231" s="222">
        <f t="shared" ref="M231:N231" si="63">M104</f>
        <v>5605900</v>
      </c>
      <c r="N231" s="222">
        <f t="shared" si="63"/>
        <v>6173100</v>
      </c>
      <c r="O231" s="251">
        <f t="shared" si="49"/>
        <v>79.266776390465381</v>
      </c>
      <c r="II231" s="9"/>
    </row>
    <row r="232" spans="1:243" s="3" customFormat="1" ht="20.25" customHeight="1" thickBot="1" x14ac:dyDescent="0.25">
      <c r="A232" s="237"/>
      <c r="B232" s="238"/>
      <c r="C232" s="238"/>
      <c r="D232" s="238"/>
      <c r="E232" s="238"/>
      <c r="F232" s="238"/>
      <c r="G232" s="238"/>
      <c r="H232" s="238"/>
      <c r="I232" s="238"/>
      <c r="J232" s="238"/>
      <c r="K232" s="223"/>
      <c r="L232" s="223"/>
      <c r="M232" s="223"/>
      <c r="N232" s="223"/>
      <c r="O232" s="252" t="str">
        <f t="shared" si="49"/>
        <v>-</v>
      </c>
      <c r="II232" s="9"/>
    </row>
    <row r="233" spans="1:243" s="3" customFormat="1" ht="20.25" customHeight="1" x14ac:dyDescent="0.2">
      <c r="A233" s="144" t="s">
        <v>123</v>
      </c>
      <c r="B233" s="145"/>
      <c r="C233" s="145"/>
      <c r="D233" s="145"/>
      <c r="E233" s="145"/>
      <c r="F233" s="145"/>
      <c r="G233" s="145"/>
      <c r="H233" s="145"/>
      <c r="I233" s="145"/>
      <c r="J233" s="146"/>
      <c r="K233" s="150" t="s">
        <v>360</v>
      </c>
      <c r="L233" s="145" t="s">
        <v>368</v>
      </c>
      <c r="M233" s="145" t="s">
        <v>361</v>
      </c>
      <c r="N233" s="145" t="s">
        <v>352</v>
      </c>
      <c r="O233" s="142" t="s">
        <v>301</v>
      </c>
      <c r="II233" s="9"/>
    </row>
    <row r="234" spans="1:243" s="3" customFormat="1" ht="15" customHeight="1" x14ac:dyDescent="0.2">
      <c r="A234" s="147"/>
      <c r="B234" s="148"/>
      <c r="C234" s="148"/>
      <c r="D234" s="148"/>
      <c r="E234" s="148"/>
      <c r="F234" s="148"/>
      <c r="G234" s="148"/>
      <c r="H234" s="148"/>
      <c r="I234" s="148"/>
      <c r="J234" s="149"/>
      <c r="K234" s="151"/>
      <c r="L234" s="148"/>
      <c r="M234" s="148"/>
      <c r="N234" s="148"/>
      <c r="O234" s="143"/>
      <c r="II234" s="9"/>
    </row>
    <row r="235" spans="1:243" s="3" customFormat="1" ht="15" customHeight="1" x14ac:dyDescent="0.2">
      <c r="A235" s="32"/>
      <c r="B235" s="41" t="s">
        <v>231</v>
      </c>
      <c r="C235" s="155" t="s">
        <v>232</v>
      </c>
      <c r="D235" s="155"/>
      <c r="E235" s="155"/>
      <c r="F235" s="155"/>
      <c r="G235" s="155"/>
      <c r="H235" s="155"/>
      <c r="I235" s="155"/>
      <c r="J235" s="156"/>
      <c r="K235" s="57">
        <f>K236+K244+K256+K259+K266</f>
        <v>3350000</v>
      </c>
      <c r="L235" s="57">
        <f>L236+L244+L256+L259+L266</f>
        <v>3853418.31</v>
      </c>
      <c r="M235" s="57">
        <f t="shared" ref="M235:N235" si="64">M236+M244+M256+M259+M266</f>
        <v>3853418.31</v>
      </c>
      <c r="N235" s="57">
        <f t="shared" si="64"/>
        <v>1393400</v>
      </c>
      <c r="O235" s="66">
        <f t="shared" ref="O235:O270" si="65">IF(K235&gt;0,IF(L235/K235&gt;=100,"&gt;&gt;100",L235/K235*100),"-")</f>
        <v>115.02741223880597</v>
      </c>
      <c r="II235" s="9"/>
    </row>
    <row r="236" spans="1:243" s="3" customFormat="1" ht="15" customHeight="1" x14ac:dyDescent="0.2">
      <c r="A236" s="32"/>
      <c r="B236" s="41"/>
      <c r="C236" s="43" t="s">
        <v>233</v>
      </c>
      <c r="D236" s="155" t="s">
        <v>124</v>
      </c>
      <c r="E236" s="155"/>
      <c r="F236" s="155"/>
      <c r="G236" s="155"/>
      <c r="H236" s="155"/>
      <c r="I236" s="155"/>
      <c r="J236" s="156"/>
      <c r="K236" s="57">
        <f>K237+K238+K239</f>
        <v>3350000</v>
      </c>
      <c r="L236" s="57">
        <f>L237+L238+L239</f>
        <v>3454292.65</v>
      </c>
      <c r="M236" s="57">
        <f t="shared" ref="M236:N236" si="66">M237+M238+M239</f>
        <v>3454292.65</v>
      </c>
      <c r="N236" s="57">
        <f t="shared" si="66"/>
        <v>793400</v>
      </c>
      <c r="O236" s="66">
        <f t="shared" si="65"/>
        <v>103.11321343283582</v>
      </c>
      <c r="II236" s="9"/>
    </row>
    <row r="237" spans="1:243" s="3" customFormat="1" ht="15" customHeight="1" x14ac:dyDescent="0.2">
      <c r="A237" s="32"/>
      <c r="B237" s="41"/>
      <c r="C237" s="43"/>
      <c r="D237" s="43" t="s">
        <v>234</v>
      </c>
      <c r="E237" s="156" t="s">
        <v>128</v>
      </c>
      <c r="F237" s="152"/>
      <c r="G237" s="152"/>
      <c r="H237" s="152"/>
      <c r="I237" s="152"/>
      <c r="J237" s="152"/>
      <c r="K237" s="57"/>
      <c r="L237" s="57"/>
      <c r="M237" s="57"/>
      <c r="N237" s="57"/>
      <c r="O237" s="66" t="str">
        <f t="shared" si="65"/>
        <v>-</v>
      </c>
      <c r="II237" s="9"/>
    </row>
    <row r="238" spans="1:243" s="3" customFormat="1" ht="15" customHeight="1" x14ac:dyDescent="0.2">
      <c r="A238" s="32"/>
      <c r="B238" s="41"/>
      <c r="C238" s="43"/>
      <c r="D238" s="43" t="s">
        <v>235</v>
      </c>
      <c r="E238" s="156" t="s">
        <v>236</v>
      </c>
      <c r="F238" s="152"/>
      <c r="G238" s="152"/>
      <c r="H238" s="152"/>
      <c r="I238" s="152"/>
      <c r="J238" s="152"/>
      <c r="K238" s="57"/>
      <c r="L238" s="57"/>
      <c r="M238" s="57"/>
      <c r="N238" s="57"/>
      <c r="O238" s="66" t="str">
        <f t="shared" si="65"/>
        <v>-</v>
      </c>
      <c r="II238" s="9"/>
    </row>
    <row r="239" spans="1:243" s="3" customFormat="1" ht="15" customHeight="1" x14ac:dyDescent="0.2">
      <c r="A239" s="32"/>
      <c r="B239" s="41"/>
      <c r="C239" s="45"/>
      <c r="D239" s="43" t="s">
        <v>237</v>
      </c>
      <c r="E239" s="155" t="s">
        <v>238</v>
      </c>
      <c r="F239" s="155"/>
      <c r="G239" s="155"/>
      <c r="H239" s="155"/>
      <c r="I239" s="155"/>
      <c r="J239" s="156"/>
      <c r="K239" s="57">
        <f>K240+K241+K242+K243</f>
        <v>3350000</v>
      </c>
      <c r="L239" s="57">
        <f>L240+L241+L242+L243</f>
        <v>3454292.65</v>
      </c>
      <c r="M239" s="57">
        <f t="shared" ref="M239:N239" si="67">M240+M241+M242+M243</f>
        <v>3454292.65</v>
      </c>
      <c r="N239" s="57">
        <f t="shared" si="67"/>
        <v>793400</v>
      </c>
      <c r="O239" s="66">
        <f t="shared" si="65"/>
        <v>103.11321343283582</v>
      </c>
      <c r="II239" s="9"/>
    </row>
    <row r="240" spans="1:243" s="3" customFormat="1" ht="15" customHeight="1" x14ac:dyDescent="0.2">
      <c r="A240" s="32"/>
      <c r="B240" s="42"/>
      <c r="C240" s="44"/>
      <c r="D240" s="43"/>
      <c r="E240" s="43" t="s">
        <v>239</v>
      </c>
      <c r="F240" s="155" t="s">
        <v>125</v>
      </c>
      <c r="G240" s="155"/>
      <c r="H240" s="155"/>
      <c r="I240" s="155"/>
      <c r="J240" s="156"/>
      <c r="K240" s="57"/>
      <c r="L240" s="57"/>
      <c r="M240" s="57"/>
      <c r="N240" s="57">
        <v>563400</v>
      </c>
      <c r="O240" s="66" t="str">
        <f t="shared" si="65"/>
        <v>-</v>
      </c>
      <c r="II240" s="9"/>
    </row>
    <row r="241" spans="1:243" s="3" customFormat="1" ht="15" customHeight="1" x14ac:dyDescent="0.2">
      <c r="A241" s="32"/>
      <c r="B241" s="42"/>
      <c r="C241" s="44"/>
      <c r="D241" s="43"/>
      <c r="E241" s="43" t="s">
        <v>240</v>
      </c>
      <c r="F241" s="155" t="s">
        <v>126</v>
      </c>
      <c r="G241" s="155"/>
      <c r="H241" s="155"/>
      <c r="I241" s="155"/>
      <c r="J241" s="156"/>
      <c r="K241" s="57">
        <v>3350000</v>
      </c>
      <c r="L241" s="57">
        <v>3454292.65</v>
      </c>
      <c r="M241" s="57">
        <v>3454292.65</v>
      </c>
      <c r="N241" s="57">
        <v>230000</v>
      </c>
      <c r="O241" s="66">
        <f t="shared" si="65"/>
        <v>103.11321343283582</v>
      </c>
      <c r="II241" s="9"/>
    </row>
    <row r="242" spans="1:243" s="3" customFormat="1" ht="15" customHeight="1" x14ac:dyDescent="0.2">
      <c r="A242" s="32"/>
      <c r="B242" s="42"/>
      <c r="C242" s="44"/>
      <c r="D242" s="43"/>
      <c r="E242" s="48" t="s">
        <v>241</v>
      </c>
      <c r="F242" s="156" t="s">
        <v>127</v>
      </c>
      <c r="G242" s="152"/>
      <c r="H242" s="152"/>
      <c r="I242" s="152"/>
      <c r="J242" s="152"/>
      <c r="K242" s="57"/>
      <c r="L242" s="57"/>
      <c r="M242" s="57"/>
      <c r="N242" s="57"/>
      <c r="O242" s="66" t="str">
        <f t="shared" si="65"/>
        <v>-</v>
      </c>
      <c r="II242" s="9"/>
    </row>
    <row r="243" spans="1:243" s="3" customFormat="1" ht="15" customHeight="1" x14ac:dyDescent="0.2">
      <c r="A243" s="32"/>
      <c r="B243" s="42"/>
      <c r="C243" s="44"/>
      <c r="D243" s="43"/>
      <c r="E243" s="48" t="s">
        <v>242</v>
      </c>
      <c r="F243" s="155" t="s">
        <v>129</v>
      </c>
      <c r="G243" s="155"/>
      <c r="H243" s="155"/>
      <c r="I243" s="155"/>
      <c r="J243" s="156"/>
      <c r="K243" s="58"/>
      <c r="L243" s="58"/>
      <c r="M243" s="58"/>
      <c r="N243" s="58"/>
      <c r="O243" s="66" t="str">
        <f t="shared" si="65"/>
        <v>-</v>
      </c>
      <c r="II243" s="9"/>
    </row>
    <row r="244" spans="1:243" s="3" customFormat="1" ht="15" customHeight="1" x14ac:dyDescent="0.2">
      <c r="A244" s="32"/>
      <c r="B244" s="42"/>
      <c r="C244" s="43" t="s">
        <v>243</v>
      </c>
      <c r="D244" s="155" t="s">
        <v>244</v>
      </c>
      <c r="E244" s="155"/>
      <c r="F244" s="155"/>
      <c r="G244" s="155"/>
      <c r="H244" s="155"/>
      <c r="I244" s="155"/>
      <c r="J244" s="156"/>
      <c r="K244" s="57">
        <f>K245+K249</f>
        <v>0</v>
      </c>
      <c r="L244" s="57">
        <f>L245+L249</f>
        <v>12296.5</v>
      </c>
      <c r="M244" s="57">
        <f t="shared" ref="M244:N244" si="68">M245+M249</f>
        <v>12296.5</v>
      </c>
      <c r="N244" s="57">
        <f t="shared" si="68"/>
        <v>130000</v>
      </c>
      <c r="O244" s="66" t="str">
        <f t="shared" si="65"/>
        <v>-</v>
      </c>
      <c r="II244" s="9"/>
    </row>
    <row r="245" spans="1:243" s="3" customFormat="1" ht="15" customHeight="1" x14ac:dyDescent="0.2">
      <c r="A245" s="32"/>
      <c r="B245" s="42"/>
      <c r="C245" s="44"/>
      <c r="D245" s="43" t="s">
        <v>245</v>
      </c>
      <c r="E245" s="155" t="s">
        <v>246</v>
      </c>
      <c r="F245" s="155"/>
      <c r="G245" s="155"/>
      <c r="H245" s="155"/>
      <c r="I245" s="155"/>
      <c r="J245" s="156"/>
      <c r="K245" s="57">
        <f>SUM(K246:K248)</f>
        <v>0</v>
      </c>
      <c r="L245" s="57">
        <f>SUM(L246:L248)</f>
        <v>8687.5</v>
      </c>
      <c r="M245" s="57">
        <f t="shared" ref="M245:N245" si="69">SUM(M246:M248)</f>
        <v>8687.5</v>
      </c>
      <c r="N245" s="57">
        <f t="shared" si="69"/>
        <v>60000</v>
      </c>
      <c r="O245" s="66" t="str">
        <f t="shared" si="65"/>
        <v>-</v>
      </c>
      <c r="II245" s="9"/>
    </row>
    <row r="246" spans="1:243" s="3" customFormat="1" ht="15" customHeight="1" x14ac:dyDescent="0.2">
      <c r="A246" s="77"/>
      <c r="B246" s="78"/>
      <c r="C246" s="89"/>
      <c r="D246" s="79"/>
      <c r="E246" s="79" t="s">
        <v>247</v>
      </c>
      <c r="F246" s="183" t="s">
        <v>130</v>
      </c>
      <c r="G246" s="183"/>
      <c r="H246" s="183"/>
      <c r="I246" s="183"/>
      <c r="J246" s="184"/>
      <c r="K246" s="80"/>
      <c r="L246" s="80"/>
      <c r="M246" s="80"/>
      <c r="N246" s="80">
        <v>40000</v>
      </c>
      <c r="O246" s="111" t="str">
        <f t="shared" si="65"/>
        <v>-</v>
      </c>
      <c r="II246" s="9"/>
    </row>
    <row r="247" spans="1:243" s="3" customFormat="1" ht="15" customHeight="1" x14ac:dyDescent="0.2">
      <c r="A247" s="77"/>
      <c r="B247" s="78"/>
      <c r="C247" s="89"/>
      <c r="D247" s="79"/>
      <c r="E247" s="79" t="s">
        <v>248</v>
      </c>
      <c r="F247" s="183" t="s">
        <v>131</v>
      </c>
      <c r="G247" s="183"/>
      <c r="H247" s="183"/>
      <c r="I247" s="183"/>
      <c r="J247" s="184"/>
      <c r="K247" s="80"/>
      <c r="L247" s="80">
        <v>8687.5</v>
      </c>
      <c r="M247" s="80">
        <v>8687.5</v>
      </c>
      <c r="N247" s="80">
        <v>20000</v>
      </c>
      <c r="O247" s="111" t="str">
        <f t="shared" si="65"/>
        <v>-</v>
      </c>
      <c r="II247" s="9"/>
    </row>
    <row r="248" spans="1:243" s="3" customFormat="1" ht="15" customHeight="1" x14ac:dyDescent="0.2">
      <c r="A248" s="98"/>
      <c r="B248" s="99"/>
      <c r="C248" s="100"/>
      <c r="D248" s="101"/>
      <c r="E248" s="101" t="s">
        <v>249</v>
      </c>
      <c r="F248" s="247" t="s">
        <v>132</v>
      </c>
      <c r="G248" s="247"/>
      <c r="H248" s="247"/>
      <c r="I248" s="247"/>
      <c r="J248" s="248"/>
      <c r="K248" s="102"/>
      <c r="L248" s="102"/>
      <c r="M248" s="102"/>
      <c r="N248" s="102"/>
      <c r="O248" s="113" t="str">
        <f t="shared" si="65"/>
        <v>-</v>
      </c>
      <c r="II248" s="9"/>
    </row>
    <row r="249" spans="1:243" s="3" customFormat="1" ht="15" customHeight="1" x14ac:dyDescent="0.2">
      <c r="A249" s="32"/>
      <c r="B249" s="42"/>
      <c r="C249" s="44"/>
      <c r="D249" s="43" t="s">
        <v>250</v>
      </c>
      <c r="E249" s="155" t="s">
        <v>256</v>
      </c>
      <c r="F249" s="155"/>
      <c r="G249" s="155"/>
      <c r="H249" s="155"/>
      <c r="I249" s="155"/>
      <c r="J249" s="156"/>
      <c r="K249" s="57">
        <f>SUM(K250:K253)</f>
        <v>0</v>
      </c>
      <c r="L249" s="57">
        <f>SUM(L250:L253)</f>
        <v>3609</v>
      </c>
      <c r="M249" s="57">
        <f t="shared" ref="M249:N249" si="70">SUM(M250:M253)</f>
        <v>3609</v>
      </c>
      <c r="N249" s="57">
        <f t="shared" si="70"/>
        <v>70000</v>
      </c>
      <c r="O249" s="66" t="str">
        <f t="shared" si="65"/>
        <v>-</v>
      </c>
      <c r="II249" s="9"/>
    </row>
    <row r="250" spans="1:243" s="3" customFormat="1" ht="15" customHeight="1" x14ac:dyDescent="0.2">
      <c r="A250" s="32"/>
      <c r="B250" s="42"/>
      <c r="C250" s="44"/>
      <c r="D250" s="43"/>
      <c r="E250" s="43" t="s">
        <v>251</v>
      </c>
      <c r="F250" s="155" t="s">
        <v>133</v>
      </c>
      <c r="G250" s="155"/>
      <c r="H250" s="155"/>
      <c r="I250" s="155"/>
      <c r="J250" s="156"/>
      <c r="K250" s="57"/>
      <c r="L250" s="57"/>
      <c r="M250" s="57"/>
      <c r="N250" s="57"/>
      <c r="O250" s="66" t="str">
        <f t="shared" si="65"/>
        <v>-</v>
      </c>
      <c r="II250" s="9"/>
    </row>
    <row r="251" spans="1:243" s="3" customFormat="1" ht="15" customHeight="1" x14ac:dyDescent="0.2">
      <c r="A251" s="32"/>
      <c r="B251" s="42"/>
      <c r="C251" s="44"/>
      <c r="D251" s="43"/>
      <c r="E251" s="43" t="s">
        <v>252</v>
      </c>
      <c r="F251" s="155" t="s">
        <v>134</v>
      </c>
      <c r="G251" s="155"/>
      <c r="H251" s="155"/>
      <c r="I251" s="155"/>
      <c r="J251" s="156"/>
      <c r="K251" s="57"/>
      <c r="L251" s="57">
        <v>3609</v>
      </c>
      <c r="M251" s="57">
        <v>3609</v>
      </c>
      <c r="N251" s="57"/>
      <c r="O251" s="66" t="str">
        <f t="shared" si="65"/>
        <v>-</v>
      </c>
      <c r="II251" s="9"/>
    </row>
    <row r="252" spans="1:243" s="3" customFormat="1" ht="15" customHeight="1" x14ac:dyDescent="0.2">
      <c r="A252" s="32"/>
      <c r="B252" s="42"/>
      <c r="C252" s="44"/>
      <c r="D252" s="43"/>
      <c r="E252" s="43" t="s">
        <v>253</v>
      </c>
      <c r="F252" s="155" t="s">
        <v>136</v>
      </c>
      <c r="G252" s="155"/>
      <c r="H252" s="155"/>
      <c r="I252" s="155"/>
      <c r="J252" s="156"/>
      <c r="K252" s="57"/>
      <c r="L252" s="57"/>
      <c r="M252" s="57"/>
      <c r="N252" s="57"/>
      <c r="O252" s="66" t="str">
        <f t="shared" si="65"/>
        <v>-</v>
      </c>
      <c r="II252" s="9"/>
    </row>
    <row r="253" spans="1:243" s="3" customFormat="1" ht="15" customHeight="1" thickBot="1" x14ac:dyDescent="0.25">
      <c r="A253" s="32"/>
      <c r="B253" s="42"/>
      <c r="C253" s="44"/>
      <c r="D253" s="43"/>
      <c r="E253" s="43" t="s">
        <v>254</v>
      </c>
      <c r="F253" s="155" t="s">
        <v>135</v>
      </c>
      <c r="G253" s="155"/>
      <c r="H253" s="155"/>
      <c r="I253" s="155"/>
      <c r="J253" s="156"/>
      <c r="K253" s="57"/>
      <c r="L253" s="57"/>
      <c r="M253" s="57"/>
      <c r="N253" s="57">
        <v>70000</v>
      </c>
      <c r="O253" s="66" t="str">
        <f t="shared" si="65"/>
        <v>-</v>
      </c>
      <c r="II253" s="9"/>
    </row>
    <row r="254" spans="1:243" s="3" customFormat="1" ht="15" customHeight="1" x14ac:dyDescent="0.2">
      <c r="A254" s="144" t="s">
        <v>123</v>
      </c>
      <c r="B254" s="145"/>
      <c r="C254" s="145"/>
      <c r="D254" s="145"/>
      <c r="E254" s="145"/>
      <c r="F254" s="145"/>
      <c r="G254" s="145"/>
      <c r="H254" s="145"/>
      <c r="I254" s="145"/>
      <c r="J254" s="146"/>
      <c r="K254" s="150" t="s">
        <v>360</v>
      </c>
      <c r="L254" s="145" t="s">
        <v>368</v>
      </c>
      <c r="M254" s="145" t="s">
        <v>361</v>
      </c>
      <c r="N254" s="145" t="s">
        <v>352</v>
      </c>
      <c r="O254" s="142" t="s">
        <v>301</v>
      </c>
      <c r="II254" s="9"/>
    </row>
    <row r="255" spans="1:243" s="3" customFormat="1" ht="24.75" customHeight="1" x14ac:dyDescent="0.2">
      <c r="A255" s="147"/>
      <c r="B255" s="148"/>
      <c r="C255" s="148"/>
      <c r="D255" s="148"/>
      <c r="E255" s="148"/>
      <c r="F255" s="148"/>
      <c r="G255" s="148"/>
      <c r="H255" s="148"/>
      <c r="I255" s="148"/>
      <c r="J255" s="149"/>
      <c r="K255" s="151"/>
      <c r="L255" s="148"/>
      <c r="M255" s="148"/>
      <c r="N255" s="148"/>
      <c r="O255" s="143"/>
      <c r="II255" s="9"/>
    </row>
    <row r="256" spans="1:243" s="3" customFormat="1" ht="15" customHeight="1" x14ac:dyDescent="0.2">
      <c r="A256" s="32"/>
      <c r="B256" s="42"/>
      <c r="C256" s="43" t="s">
        <v>255</v>
      </c>
      <c r="D256" s="155" t="s">
        <v>257</v>
      </c>
      <c r="E256" s="155"/>
      <c r="F256" s="155"/>
      <c r="G256" s="155"/>
      <c r="H256" s="155"/>
      <c r="I256" s="155"/>
      <c r="J256" s="156"/>
      <c r="K256" s="57">
        <f>SUM(K257:K258)</f>
        <v>0</v>
      </c>
      <c r="L256" s="57">
        <f>SUM(L257:L258)</f>
        <v>0</v>
      </c>
      <c r="M256" s="57">
        <f t="shared" ref="M256:N256" si="71">SUM(M257:M258)</f>
        <v>0</v>
      </c>
      <c r="N256" s="57">
        <f t="shared" si="71"/>
        <v>0</v>
      </c>
      <c r="O256" s="66" t="str">
        <f t="shared" si="65"/>
        <v>-</v>
      </c>
      <c r="II256" s="9"/>
    </row>
    <row r="257" spans="1:243" s="3" customFormat="1" ht="15" customHeight="1" x14ac:dyDescent="0.2">
      <c r="A257" s="32"/>
      <c r="B257" s="42"/>
      <c r="C257" s="44"/>
      <c r="D257" s="43" t="s">
        <v>258</v>
      </c>
      <c r="E257" s="155" t="s">
        <v>138</v>
      </c>
      <c r="F257" s="155"/>
      <c r="G257" s="155"/>
      <c r="H257" s="155"/>
      <c r="I257" s="155"/>
      <c r="J257" s="156"/>
      <c r="K257" s="57"/>
      <c r="L257" s="57"/>
      <c r="M257" s="57"/>
      <c r="N257" s="57"/>
      <c r="O257" s="66" t="str">
        <f t="shared" si="65"/>
        <v>-</v>
      </c>
      <c r="II257" s="9"/>
    </row>
    <row r="258" spans="1:243" s="3" customFormat="1" ht="15" customHeight="1" x14ac:dyDescent="0.2">
      <c r="A258" s="32"/>
      <c r="B258" s="42"/>
      <c r="C258" s="44"/>
      <c r="D258" s="43" t="s">
        <v>259</v>
      </c>
      <c r="E258" s="155" t="s">
        <v>137</v>
      </c>
      <c r="F258" s="155"/>
      <c r="G258" s="155"/>
      <c r="H258" s="155"/>
      <c r="I258" s="155"/>
      <c r="J258" s="156"/>
      <c r="K258" s="57"/>
      <c r="L258" s="57"/>
      <c r="M258" s="57"/>
      <c r="N258" s="57"/>
      <c r="O258" s="66" t="str">
        <f t="shared" si="65"/>
        <v>-</v>
      </c>
      <c r="II258" s="9"/>
    </row>
    <row r="259" spans="1:243" s="3" customFormat="1" ht="15" customHeight="1" x14ac:dyDescent="0.2">
      <c r="A259" s="77"/>
      <c r="B259" s="78"/>
      <c r="C259" s="79" t="s">
        <v>260</v>
      </c>
      <c r="D259" s="183" t="s">
        <v>261</v>
      </c>
      <c r="E259" s="183"/>
      <c r="F259" s="183"/>
      <c r="G259" s="183"/>
      <c r="H259" s="183"/>
      <c r="I259" s="183"/>
      <c r="J259" s="184"/>
      <c r="K259" s="80">
        <f>K260+K261+K262+K264</f>
        <v>0</v>
      </c>
      <c r="L259" s="80">
        <f>L260+L261+L262+L264</f>
        <v>308000</v>
      </c>
      <c r="M259" s="80">
        <f>M260+M261+M262+M264</f>
        <v>308000</v>
      </c>
      <c r="N259" s="80">
        <f t="shared" ref="N259" si="72">N260+N261+N262+N264</f>
        <v>470000</v>
      </c>
      <c r="O259" s="111" t="str">
        <f t="shared" si="65"/>
        <v>-</v>
      </c>
      <c r="II259" s="9"/>
    </row>
    <row r="260" spans="1:243" s="3" customFormat="1" ht="15" customHeight="1" x14ac:dyDescent="0.2">
      <c r="A260" s="32"/>
      <c r="B260" s="42"/>
      <c r="C260" s="44"/>
      <c r="D260" s="43" t="s">
        <v>262</v>
      </c>
      <c r="E260" s="155" t="s">
        <v>139</v>
      </c>
      <c r="F260" s="155"/>
      <c r="G260" s="155"/>
      <c r="H260" s="155"/>
      <c r="I260" s="155"/>
      <c r="J260" s="156"/>
      <c r="K260" s="57"/>
      <c r="L260" s="57"/>
      <c r="M260" s="57"/>
      <c r="N260" s="57"/>
      <c r="O260" s="66" t="str">
        <f>IF(K260&gt;0,IF(L260/K260&gt;=100,"&gt;&gt;100",L260/K260*100),"-")</f>
        <v>-</v>
      </c>
      <c r="II260" s="9"/>
    </row>
    <row r="261" spans="1:243" s="3" customFormat="1" ht="15" customHeight="1" x14ac:dyDescent="0.2">
      <c r="A261" s="32"/>
      <c r="B261" s="42"/>
      <c r="C261" s="44"/>
      <c r="D261" s="43" t="s">
        <v>263</v>
      </c>
      <c r="E261" s="155" t="s">
        <v>140</v>
      </c>
      <c r="F261" s="155"/>
      <c r="G261" s="155"/>
      <c r="H261" s="155"/>
      <c r="I261" s="155"/>
      <c r="J261" s="156"/>
      <c r="K261" s="57"/>
      <c r="L261" s="57">
        <v>308000</v>
      </c>
      <c r="M261" s="57">
        <v>308000</v>
      </c>
      <c r="N261" s="57">
        <v>470000</v>
      </c>
      <c r="O261" s="66" t="str">
        <f>IF(K261&gt;0,IF(L261/K261&gt;=100,"&gt;&gt;100",L261/K261*100),"-")</f>
        <v>-</v>
      </c>
      <c r="II261" s="9"/>
    </row>
    <row r="262" spans="1:243" s="3" customFormat="1" ht="15" customHeight="1" x14ac:dyDescent="0.2">
      <c r="A262" s="60"/>
      <c r="B262" s="61"/>
      <c r="C262" s="62"/>
      <c r="D262" s="43" t="s">
        <v>264</v>
      </c>
      <c r="E262" s="155" t="s">
        <v>280</v>
      </c>
      <c r="F262" s="155"/>
      <c r="G262" s="155"/>
      <c r="H262" s="155"/>
      <c r="I262" s="155"/>
      <c r="J262" s="156"/>
      <c r="K262" s="64">
        <f>K263</f>
        <v>0</v>
      </c>
      <c r="L262" s="64">
        <f>L263</f>
        <v>0</v>
      </c>
      <c r="M262" s="64">
        <f t="shared" ref="M262:N262" si="73">M263</f>
        <v>0</v>
      </c>
      <c r="N262" s="64">
        <f t="shared" si="73"/>
        <v>0</v>
      </c>
      <c r="O262" s="112" t="str">
        <f t="shared" si="65"/>
        <v>-</v>
      </c>
      <c r="Q262" s="15"/>
      <c r="II262" s="9"/>
    </row>
    <row r="263" spans="1:243" s="3" customFormat="1" ht="15" customHeight="1" x14ac:dyDescent="0.2">
      <c r="A263" s="60"/>
      <c r="B263" s="61"/>
      <c r="C263" s="62"/>
      <c r="D263" s="63"/>
      <c r="E263" s="43" t="s">
        <v>279</v>
      </c>
      <c r="F263" s="155" t="s">
        <v>88</v>
      </c>
      <c r="G263" s="155"/>
      <c r="H263" s="155"/>
      <c r="I263" s="155"/>
      <c r="J263" s="156"/>
      <c r="K263" s="64"/>
      <c r="L263" s="64"/>
      <c r="M263" s="64"/>
      <c r="N263" s="64"/>
      <c r="O263" s="112" t="str">
        <f t="shared" si="65"/>
        <v>-</v>
      </c>
      <c r="II263" s="9"/>
    </row>
    <row r="264" spans="1:243" s="3" customFormat="1" ht="15" customHeight="1" x14ac:dyDescent="0.2">
      <c r="A264" s="60"/>
      <c r="B264" s="61"/>
      <c r="C264" s="62"/>
      <c r="D264" s="43" t="s">
        <v>278</v>
      </c>
      <c r="E264" s="155" t="s">
        <v>282</v>
      </c>
      <c r="F264" s="155"/>
      <c r="G264" s="155"/>
      <c r="H264" s="155"/>
      <c r="I264" s="155"/>
      <c r="J264" s="156"/>
      <c r="K264" s="64">
        <f>K265</f>
        <v>0</v>
      </c>
      <c r="L264" s="64">
        <f>L265</f>
        <v>0</v>
      </c>
      <c r="M264" s="64">
        <f t="shared" ref="M264:N264" si="74">M265</f>
        <v>0</v>
      </c>
      <c r="N264" s="64">
        <f t="shared" si="74"/>
        <v>0</v>
      </c>
      <c r="O264" s="112" t="str">
        <f t="shared" si="65"/>
        <v>-</v>
      </c>
      <c r="II264" s="9"/>
    </row>
    <row r="265" spans="1:243" s="3" customFormat="1" ht="15" customHeight="1" x14ac:dyDescent="0.2">
      <c r="A265" s="60"/>
      <c r="B265" s="61"/>
      <c r="C265" s="62"/>
      <c r="D265" s="63"/>
      <c r="E265" s="43" t="s">
        <v>279</v>
      </c>
      <c r="F265" s="155" t="s">
        <v>281</v>
      </c>
      <c r="G265" s="155"/>
      <c r="H265" s="155"/>
      <c r="I265" s="155"/>
      <c r="J265" s="156"/>
      <c r="K265" s="64"/>
      <c r="L265" s="64"/>
      <c r="M265" s="64"/>
      <c r="N265" s="64"/>
      <c r="O265" s="112" t="str">
        <f t="shared" si="65"/>
        <v>-</v>
      </c>
      <c r="II265" s="9"/>
    </row>
    <row r="266" spans="1:243" s="3" customFormat="1" ht="15" customHeight="1" thickBot="1" x14ac:dyDescent="0.25">
      <c r="A266" s="49"/>
      <c r="B266" s="50"/>
      <c r="C266" s="51" t="s">
        <v>265</v>
      </c>
      <c r="D266" s="242" t="s">
        <v>266</v>
      </c>
      <c r="E266" s="243"/>
      <c r="F266" s="243"/>
      <c r="G266" s="243"/>
      <c r="H266" s="243"/>
      <c r="I266" s="243"/>
      <c r="J266" s="243"/>
      <c r="K266" s="59"/>
      <c r="L266" s="59">
        <v>78829.16</v>
      </c>
      <c r="M266" s="59">
        <v>78829.16</v>
      </c>
      <c r="N266" s="59"/>
      <c r="O266" s="110" t="str">
        <f t="shared" si="65"/>
        <v>-</v>
      </c>
      <c r="II266" s="9"/>
    </row>
    <row r="267" spans="1:243" s="3" customFormat="1" ht="15" customHeight="1" x14ac:dyDescent="0.2">
      <c r="A267" s="234" t="s">
        <v>268</v>
      </c>
      <c r="B267" s="235"/>
      <c r="C267" s="235"/>
      <c r="D267" s="235"/>
      <c r="E267" s="235"/>
      <c r="F267" s="235"/>
      <c r="G267" s="235"/>
      <c r="H267" s="235"/>
      <c r="I267" s="235"/>
      <c r="J267" s="236"/>
      <c r="K267" s="222">
        <f t="shared" ref="K267" si="75">K235</f>
        <v>3350000</v>
      </c>
      <c r="L267" s="222">
        <f t="shared" ref="L267" si="76">L235</f>
        <v>3853418.31</v>
      </c>
      <c r="M267" s="222">
        <f t="shared" ref="M267:N267" si="77">M235</f>
        <v>3853418.31</v>
      </c>
      <c r="N267" s="222">
        <f t="shared" si="77"/>
        <v>1393400</v>
      </c>
      <c r="O267" s="240">
        <f t="shared" si="65"/>
        <v>115.02741223880597</v>
      </c>
      <c r="II267" s="9"/>
    </row>
    <row r="268" spans="1:243" s="3" customFormat="1" ht="15" customHeight="1" thickBot="1" x14ac:dyDescent="0.25">
      <c r="A268" s="237"/>
      <c r="B268" s="238"/>
      <c r="C268" s="238"/>
      <c r="D268" s="238"/>
      <c r="E268" s="238"/>
      <c r="F268" s="238"/>
      <c r="G268" s="238"/>
      <c r="H268" s="238"/>
      <c r="I268" s="238"/>
      <c r="J268" s="239"/>
      <c r="K268" s="223"/>
      <c r="L268" s="223"/>
      <c r="M268" s="223"/>
      <c r="N268" s="223"/>
      <c r="O268" s="241" t="str">
        <f t="shared" si="65"/>
        <v>-</v>
      </c>
      <c r="II268" s="9"/>
    </row>
    <row r="269" spans="1:243" s="3" customFormat="1" ht="15" customHeight="1" x14ac:dyDescent="0.2">
      <c r="A269" s="234" t="s">
        <v>351</v>
      </c>
      <c r="B269" s="235"/>
      <c r="C269" s="235"/>
      <c r="D269" s="235"/>
      <c r="E269" s="235"/>
      <c r="F269" s="235"/>
      <c r="G269" s="235"/>
      <c r="H269" s="235"/>
      <c r="I269" s="235"/>
      <c r="J269" s="235"/>
      <c r="K269" s="222">
        <f>K267+K104</f>
        <v>9164600</v>
      </c>
      <c r="L269" s="222">
        <f>L267+L104</f>
        <v>8462464.290000001</v>
      </c>
      <c r="M269" s="222">
        <f t="shared" ref="M269:N269" si="78">M267+M104</f>
        <v>9459318.3100000005</v>
      </c>
      <c r="N269" s="222">
        <f t="shared" si="78"/>
        <v>7566500</v>
      </c>
      <c r="O269" s="232">
        <f t="shared" si="65"/>
        <v>92.338610413984256</v>
      </c>
      <c r="II269" s="9"/>
    </row>
    <row r="270" spans="1:243" s="3" customFormat="1" ht="15" customHeight="1" thickBot="1" x14ac:dyDescent="0.25">
      <c r="A270" s="237"/>
      <c r="B270" s="238"/>
      <c r="C270" s="238"/>
      <c r="D270" s="238"/>
      <c r="E270" s="238"/>
      <c r="F270" s="238"/>
      <c r="G270" s="238"/>
      <c r="H270" s="238"/>
      <c r="I270" s="238"/>
      <c r="J270" s="238"/>
      <c r="K270" s="223"/>
      <c r="L270" s="223"/>
      <c r="M270" s="223"/>
      <c r="N270" s="223"/>
      <c r="O270" s="233" t="str">
        <f t="shared" si="65"/>
        <v>-</v>
      </c>
      <c r="II270" s="9"/>
    </row>
    <row r="271" spans="1:243" s="3" customFormat="1" ht="15" customHeight="1" x14ac:dyDescent="0.2">
      <c r="A271" s="228" t="s">
        <v>294</v>
      </c>
      <c r="B271" s="229"/>
      <c r="C271" s="229"/>
      <c r="D271" s="229"/>
      <c r="E271" s="229"/>
      <c r="F271" s="229"/>
      <c r="G271" s="229"/>
      <c r="H271" s="229"/>
      <c r="I271" s="229"/>
      <c r="J271" s="229"/>
      <c r="K271" s="224"/>
      <c r="L271" s="224"/>
      <c r="M271" s="224"/>
      <c r="N271" s="224"/>
      <c r="O271" s="226"/>
      <c r="II271" s="9"/>
    </row>
    <row r="272" spans="1:243" s="3" customFormat="1" ht="15" customHeight="1" thickBot="1" x14ac:dyDescent="0.25">
      <c r="A272" s="230"/>
      <c r="B272" s="231"/>
      <c r="C272" s="231"/>
      <c r="D272" s="231"/>
      <c r="E272" s="231"/>
      <c r="F272" s="231"/>
      <c r="G272" s="231"/>
      <c r="H272" s="231"/>
      <c r="I272" s="231"/>
      <c r="J272" s="231"/>
      <c r="K272" s="225"/>
      <c r="L272" s="225"/>
      <c r="M272" s="225"/>
      <c r="N272" s="225"/>
      <c r="O272" s="227"/>
      <c r="II272" s="9"/>
    </row>
    <row r="273" spans="1:243" s="3" customFormat="1" ht="15" customHeight="1" x14ac:dyDescent="0.2">
      <c r="A273" s="20"/>
      <c r="B273" s="46"/>
      <c r="C273" s="47"/>
      <c r="D273" s="47"/>
      <c r="E273" s="47"/>
      <c r="F273" s="20"/>
      <c r="G273" s="19"/>
      <c r="H273" s="19"/>
      <c r="I273" s="21"/>
      <c r="J273" s="20"/>
      <c r="K273" s="20"/>
      <c r="L273" s="5"/>
      <c r="M273" s="5"/>
      <c r="N273" s="5"/>
      <c r="O273" s="4"/>
      <c r="II273" s="9"/>
    </row>
    <row r="274" spans="1:243" s="3" customFormat="1" ht="15" customHeight="1" x14ac:dyDescent="0.2">
      <c r="A274" s="20" t="s">
        <v>349</v>
      </c>
      <c r="B274" s="47" t="s">
        <v>365</v>
      </c>
      <c r="C274" s="47"/>
      <c r="D274" s="47"/>
      <c r="E274" s="47"/>
      <c r="F274" s="20"/>
      <c r="G274" s="19"/>
      <c r="H274" s="19"/>
      <c r="I274" s="21"/>
      <c r="J274" s="20"/>
      <c r="K274" s="20"/>
      <c r="L274" s="5"/>
      <c r="M274" s="5"/>
      <c r="N274" s="5"/>
      <c r="O274" s="4"/>
      <c r="II274" s="9"/>
    </row>
    <row r="275" spans="1:243" s="3" customFormat="1" ht="15" customHeight="1" x14ac:dyDescent="0.2">
      <c r="A275" s="20" t="s">
        <v>350</v>
      </c>
      <c r="B275" s="47" t="s">
        <v>366</v>
      </c>
      <c r="C275" s="47"/>
      <c r="D275" s="47"/>
      <c r="E275" s="47"/>
      <c r="F275" s="20"/>
      <c r="G275" s="19"/>
      <c r="H275" s="19"/>
      <c r="I275" s="21"/>
      <c r="J275" s="20"/>
      <c r="K275" s="20"/>
      <c r="L275" s="5"/>
      <c r="M275" s="5"/>
      <c r="N275" s="5"/>
      <c r="O275" s="4"/>
      <c r="II275" s="9"/>
    </row>
    <row r="276" spans="1:243" s="3" customFormat="1" ht="15" customHeight="1" x14ac:dyDescent="0.2">
      <c r="A276" s="20" t="s">
        <v>364</v>
      </c>
      <c r="B276" s="47"/>
      <c r="C276" s="47"/>
      <c r="D276" s="47"/>
      <c r="E276" s="47"/>
      <c r="F276" s="20"/>
      <c r="G276" s="19"/>
      <c r="H276" s="19"/>
      <c r="I276" s="21"/>
      <c r="J276" s="20"/>
      <c r="K276" s="20"/>
      <c r="L276" s="5"/>
      <c r="M276" s="5"/>
      <c r="N276" s="5"/>
      <c r="O276" s="4"/>
      <c r="II276" s="9"/>
    </row>
    <row r="277" spans="1:243" s="3" customFormat="1" ht="15" customHeight="1" x14ac:dyDescent="0.25">
      <c r="A277" s="20"/>
      <c r="B277" s="46"/>
      <c r="C277" s="47"/>
      <c r="D277" s="47"/>
      <c r="E277" s="47"/>
      <c r="F277" s="20"/>
      <c r="G277" s="19"/>
      <c r="H277" s="19"/>
      <c r="I277" s="21"/>
      <c r="J277" s="103" t="s">
        <v>356</v>
      </c>
      <c r="K277" s="20"/>
      <c r="L277" s="5"/>
      <c r="M277" s="5"/>
      <c r="N277" s="5"/>
      <c r="O277" s="4"/>
      <c r="II277" s="9"/>
    </row>
    <row r="278" spans="1:243" s="3" customFormat="1" ht="15" customHeight="1" x14ac:dyDescent="0.25">
      <c r="A278" s="20"/>
      <c r="B278" s="46"/>
      <c r="C278" s="47"/>
      <c r="D278" s="47"/>
      <c r="E278" s="47"/>
      <c r="F278" s="20"/>
      <c r="G278" s="19"/>
      <c r="H278" s="19"/>
      <c r="I278" s="21"/>
      <c r="J278" s="103" t="s">
        <v>338</v>
      </c>
      <c r="K278" s="20"/>
      <c r="L278" s="5"/>
      <c r="M278" s="5"/>
      <c r="N278" s="5"/>
      <c r="O278" s="4"/>
      <c r="II278" s="9"/>
    </row>
    <row r="279" spans="1:243" s="3" customFormat="1" ht="15" customHeight="1" x14ac:dyDescent="0.2">
      <c r="A279" s="20"/>
      <c r="B279" s="46"/>
      <c r="C279" s="47"/>
      <c r="D279" s="47"/>
      <c r="E279" s="47"/>
      <c r="F279" s="20"/>
      <c r="G279" s="19"/>
      <c r="H279" s="19"/>
      <c r="I279" s="21"/>
      <c r="J279" s="20"/>
      <c r="K279" s="20"/>
      <c r="L279" s="116" t="s">
        <v>339</v>
      </c>
      <c r="M279" s="114"/>
      <c r="N279" s="114"/>
      <c r="II279" s="9"/>
    </row>
    <row r="280" spans="1:243" s="3" customFormat="1" ht="15" customHeight="1" x14ac:dyDescent="0.2">
      <c r="A280" s="20"/>
      <c r="B280" s="46"/>
      <c r="C280" s="47"/>
      <c r="D280" s="47"/>
      <c r="E280" s="47"/>
      <c r="F280" s="20"/>
      <c r="G280" s="19"/>
      <c r="H280" s="19"/>
      <c r="I280" s="21"/>
      <c r="J280" s="20"/>
      <c r="K280" s="20"/>
      <c r="L280" s="117" t="s">
        <v>358</v>
      </c>
      <c r="M280" s="115"/>
      <c r="N280" s="115"/>
      <c r="II280" s="9"/>
    </row>
  </sheetData>
  <sheetProtection selectLockedCells="1" selectUnlockedCells="1"/>
  <mergeCells count="323">
    <mergeCell ref="K233:K234"/>
    <mergeCell ref="L233:L234"/>
    <mergeCell ref="M233:M234"/>
    <mergeCell ref="N233:N234"/>
    <mergeCell ref="O233:O234"/>
    <mergeCell ref="L231:L232"/>
    <mergeCell ref="N231:N232"/>
    <mergeCell ref="E205:J205"/>
    <mergeCell ref="C212:J212"/>
    <mergeCell ref="E211:J211"/>
    <mergeCell ref="E206:J206"/>
    <mergeCell ref="D207:J207"/>
    <mergeCell ref="E208:J208"/>
    <mergeCell ref="E229:J229"/>
    <mergeCell ref="E217:J217"/>
    <mergeCell ref="E209:J209"/>
    <mergeCell ref="K231:K232"/>
    <mergeCell ref="M231:M232"/>
    <mergeCell ref="O231:O232"/>
    <mergeCell ref="D216:J216"/>
    <mergeCell ref="K218:K219"/>
    <mergeCell ref="L218:L219"/>
    <mergeCell ref="M218:M219"/>
    <mergeCell ref="N218:N219"/>
    <mergeCell ref="A233:J234"/>
    <mergeCell ref="E215:J215"/>
    <mergeCell ref="E230:J230"/>
    <mergeCell ref="E222:J222"/>
    <mergeCell ref="E223:J223"/>
    <mergeCell ref="E193:J193"/>
    <mergeCell ref="C200:J200"/>
    <mergeCell ref="C201:J201"/>
    <mergeCell ref="D202:J202"/>
    <mergeCell ref="E227:J227"/>
    <mergeCell ref="E228:J228"/>
    <mergeCell ref="A218:J219"/>
    <mergeCell ref="D213:J213"/>
    <mergeCell ref="E214:J214"/>
    <mergeCell ref="E210:J210"/>
    <mergeCell ref="F172:J172"/>
    <mergeCell ref="F180:J180"/>
    <mergeCell ref="E179:J179"/>
    <mergeCell ref="E197:J197"/>
    <mergeCell ref="E199:J199"/>
    <mergeCell ref="E204:J204"/>
    <mergeCell ref="E198:J198"/>
    <mergeCell ref="F177:J177"/>
    <mergeCell ref="E178:J178"/>
    <mergeCell ref="F173:J173"/>
    <mergeCell ref="E189:J189"/>
    <mergeCell ref="E190:J190"/>
    <mergeCell ref="E191:J191"/>
    <mergeCell ref="D194:J194"/>
    <mergeCell ref="F186:J186"/>
    <mergeCell ref="E195:J195"/>
    <mergeCell ref="E192:J192"/>
    <mergeCell ref="E188:J188"/>
    <mergeCell ref="F174:J174"/>
    <mergeCell ref="F175:J175"/>
    <mergeCell ref="F176:J176"/>
    <mergeCell ref="E196:J196"/>
    <mergeCell ref="F181:J181"/>
    <mergeCell ref="F184:J184"/>
    <mergeCell ref="D187:J187"/>
    <mergeCell ref="F185:J185"/>
    <mergeCell ref="D203:J203"/>
    <mergeCell ref="F250:J250"/>
    <mergeCell ref="F251:J251"/>
    <mergeCell ref="F252:J252"/>
    <mergeCell ref="C220:J220"/>
    <mergeCell ref="D221:J221"/>
    <mergeCell ref="F247:J247"/>
    <mergeCell ref="D226:J226"/>
    <mergeCell ref="E224:J224"/>
    <mergeCell ref="E225:J225"/>
    <mergeCell ref="D236:J236"/>
    <mergeCell ref="E239:J239"/>
    <mergeCell ref="F242:J242"/>
    <mergeCell ref="F243:J243"/>
    <mergeCell ref="E237:J237"/>
    <mergeCell ref="A231:J232"/>
    <mergeCell ref="F248:J248"/>
    <mergeCell ref="E249:J249"/>
    <mergeCell ref="C235:J235"/>
    <mergeCell ref="E238:J238"/>
    <mergeCell ref="F240:J240"/>
    <mergeCell ref="F241:J241"/>
    <mergeCell ref="E245:J245"/>
    <mergeCell ref="F246:J246"/>
    <mergeCell ref="D244:J244"/>
    <mergeCell ref="E262:J262"/>
    <mergeCell ref="F263:J263"/>
    <mergeCell ref="D266:J266"/>
    <mergeCell ref="F265:J265"/>
    <mergeCell ref="E264:J264"/>
    <mergeCell ref="E260:J260"/>
    <mergeCell ref="E261:J261"/>
    <mergeCell ref="D256:J256"/>
    <mergeCell ref="F253:J253"/>
    <mergeCell ref="E257:J257"/>
    <mergeCell ref="E258:J258"/>
    <mergeCell ref="D259:J259"/>
    <mergeCell ref="K269:K270"/>
    <mergeCell ref="K271:K272"/>
    <mergeCell ref="L267:L268"/>
    <mergeCell ref="N267:N268"/>
    <mergeCell ref="N269:N270"/>
    <mergeCell ref="O271:O272"/>
    <mergeCell ref="A271:J272"/>
    <mergeCell ref="L271:L272"/>
    <mergeCell ref="O269:O270"/>
    <mergeCell ref="A267:J268"/>
    <mergeCell ref="M269:M270"/>
    <mergeCell ref="N271:N272"/>
    <mergeCell ref="M267:M268"/>
    <mergeCell ref="A269:J270"/>
    <mergeCell ref="M271:M272"/>
    <mergeCell ref="L269:L270"/>
    <mergeCell ref="K267:K268"/>
    <mergeCell ref="O267:O268"/>
    <mergeCell ref="E126:J126"/>
    <mergeCell ref="E127:J127"/>
    <mergeCell ref="G155:J155"/>
    <mergeCell ref="F171:J171"/>
    <mergeCell ref="E130:J130"/>
    <mergeCell ref="E131:J131"/>
    <mergeCell ref="E132:J132"/>
    <mergeCell ref="E133:J133"/>
    <mergeCell ref="F162:J162"/>
    <mergeCell ref="E140:J140"/>
    <mergeCell ref="F164:J164"/>
    <mergeCell ref="E156:J156"/>
    <mergeCell ref="E157:J157"/>
    <mergeCell ref="F159:J159"/>
    <mergeCell ref="E169:J169"/>
    <mergeCell ref="E135:J135"/>
    <mergeCell ref="E136:J136"/>
    <mergeCell ref="D134:J134"/>
    <mergeCell ref="E137:J137"/>
    <mergeCell ref="F170:J170"/>
    <mergeCell ref="G154:J154"/>
    <mergeCell ref="F152:J152"/>
    <mergeCell ref="F163:J163"/>
    <mergeCell ref="A103:J103"/>
    <mergeCell ref="E117:J117"/>
    <mergeCell ref="B104:J104"/>
    <mergeCell ref="D94:J94"/>
    <mergeCell ref="D92:J92"/>
    <mergeCell ref="D93:J93"/>
    <mergeCell ref="F160:J160"/>
    <mergeCell ref="F168:J168"/>
    <mergeCell ref="E51:J51"/>
    <mergeCell ref="C105:J105"/>
    <mergeCell ref="D67:J67"/>
    <mergeCell ref="C124:J124"/>
    <mergeCell ref="D125:J125"/>
    <mergeCell ref="E108:J108"/>
    <mergeCell ref="E112:J112"/>
    <mergeCell ref="D106:J106"/>
    <mergeCell ref="E107:J107"/>
    <mergeCell ref="E109:J109"/>
    <mergeCell ref="B95:J95"/>
    <mergeCell ref="C96:J96"/>
    <mergeCell ref="C97:J97"/>
    <mergeCell ref="E145:J145"/>
    <mergeCell ref="E166:J166"/>
    <mergeCell ref="E165:J165"/>
    <mergeCell ref="H32:J32"/>
    <mergeCell ref="C86:J86"/>
    <mergeCell ref="C89:J89"/>
    <mergeCell ref="F44:J44"/>
    <mergeCell ref="E52:J52"/>
    <mergeCell ref="E59:J59"/>
    <mergeCell ref="F57:J57"/>
    <mergeCell ref="F58:J58"/>
    <mergeCell ref="D62:J62"/>
    <mergeCell ref="G40:J40"/>
    <mergeCell ref="E49:J49"/>
    <mergeCell ref="F60:J60"/>
    <mergeCell ref="E53:J53"/>
    <mergeCell ref="E54:J54"/>
    <mergeCell ref="E50:J50"/>
    <mergeCell ref="E47:J47"/>
    <mergeCell ref="E48:J48"/>
    <mergeCell ref="F42:J42"/>
    <mergeCell ref="C64:J64"/>
    <mergeCell ref="B63:J63"/>
    <mergeCell ref="D65:J65"/>
    <mergeCell ref="D66:J66"/>
    <mergeCell ref="D77:J77"/>
    <mergeCell ref="A38:J39"/>
    <mergeCell ref="K38:K39"/>
    <mergeCell ref="L38:L39"/>
    <mergeCell ref="M38:M39"/>
    <mergeCell ref="E34:J34"/>
    <mergeCell ref="G41:J41"/>
    <mergeCell ref="G37:J37"/>
    <mergeCell ref="E35:J35"/>
    <mergeCell ref="F33:J33"/>
    <mergeCell ref="F36:J36"/>
    <mergeCell ref="H29:J29"/>
    <mergeCell ref="G30:J30"/>
    <mergeCell ref="H31:J31"/>
    <mergeCell ref="C22:J22"/>
    <mergeCell ref="G27:J27"/>
    <mergeCell ref="H28:J28"/>
    <mergeCell ref="C23:J23"/>
    <mergeCell ref="D24:J24"/>
    <mergeCell ref="O18:O19"/>
    <mergeCell ref="B21:J21"/>
    <mergeCell ref="N18:N19"/>
    <mergeCell ref="F26:J26"/>
    <mergeCell ref="E25:J25"/>
    <mergeCell ref="A18:J19"/>
    <mergeCell ref="L18:L19"/>
    <mergeCell ref="K18:K19"/>
    <mergeCell ref="M18:M19"/>
    <mergeCell ref="A20:J20"/>
    <mergeCell ref="F43:J43"/>
    <mergeCell ref="D45:J45"/>
    <mergeCell ref="E46:J46"/>
    <mergeCell ref="N101:N102"/>
    <mergeCell ref="O101:O102"/>
    <mergeCell ref="K98:K99"/>
    <mergeCell ref="M98:M99"/>
    <mergeCell ref="A98:J99"/>
    <mergeCell ref="L98:L99"/>
    <mergeCell ref="K101:K102"/>
    <mergeCell ref="M101:M102"/>
    <mergeCell ref="A101:J102"/>
    <mergeCell ref="N98:N99"/>
    <mergeCell ref="O98:O99"/>
    <mergeCell ref="E78:J78"/>
    <mergeCell ref="E79:J79"/>
    <mergeCell ref="E80:J80"/>
    <mergeCell ref="B85:J85"/>
    <mergeCell ref="D76:J76"/>
    <mergeCell ref="D55:J55"/>
    <mergeCell ref="E56:J56"/>
    <mergeCell ref="F61:J61"/>
    <mergeCell ref="D70:J70"/>
    <mergeCell ref="C68:J68"/>
    <mergeCell ref="C90:J90"/>
    <mergeCell ref="D91:J91"/>
    <mergeCell ref="E138:J138"/>
    <mergeCell ref="D87:J87"/>
    <mergeCell ref="F161:J161"/>
    <mergeCell ref="F153:J153"/>
    <mergeCell ref="F158:J158"/>
    <mergeCell ref="F141:J141"/>
    <mergeCell ref="F142:J142"/>
    <mergeCell ref="E143:J143"/>
    <mergeCell ref="E144:J144"/>
    <mergeCell ref="D139:J139"/>
    <mergeCell ref="E122:J122"/>
    <mergeCell ref="E128:J128"/>
    <mergeCell ref="D129:J129"/>
    <mergeCell ref="E123:J123"/>
    <mergeCell ref="D121:J121"/>
    <mergeCell ref="E119:J119"/>
    <mergeCell ref="D113:J113"/>
    <mergeCell ref="E114:J114"/>
    <mergeCell ref="E115:J115"/>
    <mergeCell ref="E116:J116"/>
    <mergeCell ref="E118:J118"/>
    <mergeCell ref="E120:J120"/>
    <mergeCell ref="A1:N3"/>
    <mergeCell ref="A4:N4"/>
    <mergeCell ref="A5:N5"/>
    <mergeCell ref="A6:N6"/>
    <mergeCell ref="A9:N9"/>
    <mergeCell ref="A10:N10"/>
    <mergeCell ref="A12:N12"/>
    <mergeCell ref="A13:N14"/>
    <mergeCell ref="B16:J16"/>
    <mergeCell ref="N38:N39"/>
    <mergeCell ref="O38:O39"/>
    <mergeCell ref="A74:J75"/>
    <mergeCell ref="K74:K75"/>
    <mergeCell ref="L74:L75"/>
    <mergeCell ref="M74:M75"/>
    <mergeCell ref="N74:N75"/>
    <mergeCell ref="O74:O75"/>
    <mergeCell ref="A110:J111"/>
    <mergeCell ref="K110:K111"/>
    <mergeCell ref="L110:L111"/>
    <mergeCell ref="M110:M111"/>
    <mergeCell ref="N110:N111"/>
    <mergeCell ref="O110:O111"/>
    <mergeCell ref="C81:J81"/>
    <mergeCell ref="D69:J69"/>
    <mergeCell ref="C82:J82"/>
    <mergeCell ref="C83:J83"/>
    <mergeCell ref="B71:J71"/>
    <mergeCell ref="C72:J72"/>
    <mergeCell ref="D73:J73"/>
    <mergeCell ref="L101:L102"/>
    <mergeCell ref="D88:J88"/>
    <mergeCell ref="C84:J84"/>
    <mergeCell ref="O218:O219"/>
    <mergeCell ref="A254:J255"/>
    <mergeCell ref="K254:K255"/>
    <mergeCell ref="L254:L255"/>
    <mergeCell ref="M254:M255"/>
    <mergeCell ref="N254:N255"/>
    <mergeCell ref="O254:O255"/>
    <mergeCell ref="A146:J147"/>
    <mergeCell ref="K146:K147"/>
    <mergeCell ref="L146:L147"/>
    <mergeCell ref="M146:M147"/>
    <mergeCell ref="N146:N147"/>
    <mergeCell ref="O146:O147"/>
    <mergeCell ref="A182:J183"/>
    <mergeCell ref="K182:K183"/>
    <mergeCell ref="L182:L183"/>
    <mergeCell ref="M182:M183"/>
    <mergeCell ref="N182:N183"/>
    <mergeCell ref="O182:O183"/>
    <mergeCell ref="F167:J167"/>
    <mergeCell ref="F151:J151"/>
    <mergeCell ref="D148:J148"/>
    <mergeCell ref="E149:J149"/>
    <mergeCell ref="E150:J150"/>
  </mergeCells>
  <phoneticPr fontId="6" type="noConversion"/>
  <printOptions horizontalCentered="1"/>
  <pageMargins left="0.2361111111111111" right="0.2361111111111111" top="0.74791666666666667" bottom="0.74861111111111112" header="0.51180555555555551" footer="0.31527777777777777"/>
  <pageSetup paperSize="9" scale="88" firstPageNumber="0" fitToHeight="0" orientation="landscape" r:id="rId1"/>
  <headerFooter alignWithMargins="0">
    <oddFooter xml:space="preserve">&amp;C &amp;P </oddFooter>
  </headerFooter>
  <rowBreaks count="7" manualBreakCount="7">
    <brk id="37" max="14" man="1"/>
    <brk id="73" max="14" man="1"/>
    <brk id="109" max="14" man="1"/>
    <brk id="145" max="14" man="1"/>
    <brk id="181" max="14" man="1"/>
    <brk id="217" max="14" man="1"/>
    <brk id="25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15"/>
  <sheetViews>
    <sheetView workbookViewId="0">
      <selection activeCell="G15" sqref="G15"/>
    </sheetView>
  </sheetViews>
  <sheetFormatPr defaultRowHeight="12.75" x14ac:dyDescent="0.2"/>
  <sheetData>
    <row r="8" spans="1:6" x14ac:dyDescent="0.2">
      <c r="A8" s="14">
        <v>12566</v>
      </c>
      <c r="B8" s="253" t="s">
        <v>90</v>
      </c>
      <c r="C8" s="253"/>
      <c r="D8" s="253"/>
      <c r="E8" s="253"/>
      <c r="F8" s="253"/>
    </row>
    <row r="9" spans="1:6" x14ac:dyDescent="0.2">
      <c r="A9" s="14"/>
      <c r="B9" s="14">
        <v>125661</v>
      </c>
      <c r="C9" s="253" t="s">
        <v>87</v>
      </c>
      <c r="D9" s="253"/>
      <c r="E9" s="253"/>
      <c r="F9" s="253"/>
    </row>
    <row r="10" spans="1:6" x14ac:dyDescent="0.2">
      <c r="A10" s="14"/>
      <c r="B10" s="14">
        <v>125662</v>
      </c>
      <c r="C10" s="253" t="s">
        <v>89</v>
      </c>
      <c r="D10" s="253"/>
      <c r="E10" s="253"/>
      <c r="F10" s="253"/>
    </row>
    <row r="11" spans="1:6" x14ac:dyDescent="0.2">
      <c r="A11" s="14"/>
      <c r="B11" s="14">
        <v>125663</v>
      </c>
      <c r="C11" s="253" t="s">
        <v>88</v>
      </c>
      <c r="D11" s="253"/>
      <c r="E11" s="253"/>
      <c r="F11" s="253"/>
    </row>
    <row r="12" spans="1:6" x14ac:dyDescent="0.2">
      <c r="A12" s="14">
        <v>12567</v>
      </c>
      <c r="B12" s="253" t="s">
        <v>91</v>
      </c>
      <c r="C12" s="253"/>
      <c r="D12" s="253"/>
      <c r="E12" s="253"/>
      <c r="F12" s="253"/>
    </row>
    <row r="13" spans="1:6" x14ac:dyDescent="0.2">
      <c r="A13" s="14"/>
      <c r="B13" s="14">
        <v>125671</v>
      </c>
      <c r="C13" s="253" t="s">
        <v>92</v>
      </c>
      <c r="D13" s="253"/>
      <c r="E13" s="253"/>
      <c r="F13" s="253"/>
    </row>
    <row r="14" spans="1:6" x14ac:dyDescent="0.2">
      <c r="A14" s="14"/>
      <c r="B14" s="14">
        <v>125672</v>
      </c>
      <c r="C14" s="253" t="s">
        <v>93</v>
      </c>
      <c r="D14" s="253"/>
      <c r="E14" s="253"/>
      <c r="F14" s="253"/>
    </row>
    <row r="15" spans="1:6" x14ac:dyDescent="0.2">
      <c r="A15" s="14"/>
      <c r="B15" s="14">
        <v>125673</v>
      </c>
      <c r="C15" s="253" t="s">
        <v>94</v>
      </c>
      <c r="D15" s="253"/>
      <c r="E15" s="253"/>
      <c r="F15" s="253"/>
    </row>
  </sheetData>
  <mergeCells count="8">
    <mergeCell ref="C13:F13"/>
    <mergeCell ref="C14:F14"/>
    <mergeCell ref="C15:F15"/>
    <mergeCell ref="B8:F8"/>
    <mergeCell ref="C9:F9"/>
    <mergeCell ref="C10:F10"/>
    <mergeCell ref="C11:F11"/>
    <mergeCell ref="B12:F12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2017-12-15T08:05:20Z</cp:lastPrinted>
  <dcterms:created xsi:type="dcterms:W3CDTF">2013-11-01T07:54:25Z</dcterms:created>
  <dcterms:modified xsi:type="dcterms:W3CDTF">2017-12-19T07:47:39Z</dcterms:modified>
</cp:coreProperties>
</file>